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kosh_docs\fcubs_best_practise\fcubs_144\Database_word\"/>
    </mc:Choice>
  </mc:AlternateContent>
  <bookViews>
    <workbookView xWindow="0" yWindow="0" windowWidth="15530" windowHeight="6470"/>
  </bookViews>
  <sheets>
    <sheet name="Inputs" sheetId="1" r:id="rId1"/>
    <sheet name="Tablespace Layouts-Small" sheetId="4" state="veryHidden" r:id="rId2"/>
    <sheet name="Tablespace Layouts-Med" sheetId="3" state="veryHidden" r:id="rId3"/>
    <sheet name="Tablespace Alloc" sheetId="2" r:id="rId4"/>
    <sheet name="Datafile-Lists" sheetId="6" state="veryHidden" r:id="rId5"/>
    <sheet name="Oraparam-9i" sheetId="7" state="veryHidden" r:id="rId6"/>
    <sheet name="Help" sheetId="9" r:id="rId7"/>
    <sheet name="Oraparam-19c" sheetId="10" r:id="rId8"/>
  </sheets>
  <definedNames>
    <definedName name="_Toc459814673" localSheetId="7">'Oraparam-19c'!$F$45</definedName>
  </definedNames>
  <calcPr calcId="162913"/>
</workbook>
</file>

<file path=xl/calcChain.xml><?xml version="1.0" encoding="utf-8"?>
<calcChain xmlns="http://schemas.openxmlformats.org/spreadsheetml/2006/main">
  <c r="D12" i="2" l="1"/>
  <c r="G36" i="10" l="1"/>
  <c r="G33" i="10"/>
  <c r="G19" i="10"/>
  <c r="G34" i="10" l="1"/>
  <c r="D9" i="2"/>
  <c r="G27" i="10"/>
  <c r="G25" i="10"/>
  <c r="G8" i="10"/>
  <c r="G7" i="10"/>
  <c r="G6" i="10"/>
  <c r="D2" i="10"/>
  <c r="F9" i="2"/>
  <c r="D16" i="2"/>
  <c r="D14" i="2"/>
  <c r="D13" i="2"/>
  <c r="I44" i="4" s="1"/>
  <c r="E8" i="7"/>
  <c r="E22" i="7" s="1"/>
  <c r="E55" i="7"/>
  <c r="D3" i="9"/>
  <c r="E9" i="7"/>
  <c r="E21" i="7"/>
  <c r="E20" i="7"/>
  <c r="E39" i="7"/>
  <c r="E56" i="7"/>
  <c r="E57" i="7" s="1"/>
  <c r="E54" i="7"/>
  <c r="E7" i="7"/>
  <c r="E25" i="7" s="1"/>
  <c r="C3" i="2"/>
  <c r="C5" i="6"/>
  <c r="F10" i="6"/>
  <c r="D10" i="2"/>
  <c r="I41" i="3" s="1"/>
  <c r="D11" i="2"/>
  <c r="I37" i="4" s="1"/>
  <c r="D15" i="2"/>
  <c r="I24" i="4" s="1"/>
  <c r="F18" i="3"/>
  <c r="F19" i="3"/>
  <c r="F20" i="3"/>
  <c r="F45" i="3"/>
  <c r="F19" i="4"/>
  <c r="F20" i="4"/>
  <c r="F40" i="4"/>
  <c r="I23" i="4" l="1"/>
  <c r="I28" i="3"/>
  <c r="I53" i="3"/>
  <c r="I54" i="3"/>
  <c r="I45" i="4"/>
  <c r="I41" i="4"/>
  <c r="I38" i="4"/>
  <c r="I45" i="3"/>
  <c r="I44" i="3"/>
  <c r="I36" i="4"/>
  <c r="I43" i="4"/>
  <c r="I46" i="3"/>
  <c r="I16" i="3"/>
  <c r="I39" i="4"/>
  <c r="I22" i="4"/>
  <c r="I52" i="3"/>
  <c r="I43" i="3"/>
  <c r="I40" i="4"/>
  <c r="I46" i="4"/>
  <c r="I27" i="3"/>
  <c r="I29" i="3"/>
  <c r="I48" i="3"/>
  <c r="I50" i="3"/>
  <c r="I18" i="4"/>
  <c r="I20" i="4"/>
  <c r="I15" i="4"/>
  <c r="I47" i="3"/>
  <c r="I49" i="3"/>
  <c r="I17" i="4"/>
  <c r="I19" i="4"/>
  <c r="I16" i="4"/>
  <c r="I23" i="3"/>
  <c r="I25" i="3"/>
  <c r="I19" i="3"/>
  <c r="I21" i="3"/>
  <c r="I55" i="3"/>
  <c r="I22" i="3"/>
  <c r="I24" i="3"/>
  <c r="I18" i="3"/>
  <c r="I20" i="3"/>
  <c r="E17" i="7"/>
  <c r="E58" i="7"/>
  <c r="E18" i="7"/>
  <c r="I42" i="3"/>
  <c r="I17" i="3"/>
</calcChain>
</file>

<file path=xl/sharedStrings.xml><?xml version="1.0" encoding="utf-8"?>
<sst xmlns="http://schemas.openxmlformats.org/spreadsheetml/2006/main" count="1271" uniqueCount="467">
  <si>
    <t>GB</t>
  </si>
  <si>
    <t>Optimal DataFile Size</t>
  </si>
  <si>
    <t>Recommended Size of LUN</t>
  </si>
  <si>
    <t>Tablespace Name</t>
  </si>
  <si>
    <t>Tablespace Type</t>
  </si>
  <si>
    <t>Extent Management</t>
  </si>
  <si>
    <t>Extent Allocation Type</t>
  </si>
  <si>
    <t>Segment Space Management</t>
  </si>
  <si>
    <t>System Tablespace</t>
  </si>
  <si>
    <t>Temporary Tablespace</t>
  </si>
  <si>
    <t>Undo Tablespace</t>
  </si>
  <si>
    <t>Number of Instances(RAC)</t>
  </si>
  <si>
    <t>System Tablespace Requirement Per Schema</t>
  </si>
  <si>
    <t>MB</t>
  </si>
  <si>
    <t>Temporary Tablespace Requirement</t>
  </si>
  <si>
    <t>Undo Tablespace Requirement</t>
  </si>
  <si>
    <t>FCCDATASML</t>
  </si>
  <si>
    <t>FCCDATAMED</t>
  </si>
  <si>
    <t>FCCDATALAR</t>
  </si>
  <si>
    <t>FCCINDXSML</t>
  </si>
  <si>
    <t>FCCINDXMED</t>
  </si>
  <si>
    <t>FCCINDXLAR</t>
  </si>
  <si>
    <t>FCCDFLT</t>
  </si>
  <si>
    <t>TEMP</t>
  </si>
  <si>
    <t>SYSTEM</t>
  </si>
  <si>
    <t>UNDO</t>
  </si>
  <si>
    <t>DATA</t>
  </si>
  <si>
    <t>INDEX</t>
  </si>
  <si>
    <t>AD HOC</t>
  </si>
  <si>
    <t>LOCAL</t>
  </si>
  <si>
    <t>NA</t>
  </si>
  <si>
    <t>Extent Size(KB)</t>
  </si>
  <si>
    <t>SMALL</t>
  </si>
  <si>
    <t>MEDIUM</t>
  </si>
  <si>
    <t>LARGE</t>
  </si>
  <si>
    <t>UNIFORM</t>
  </si>
  <si>
    <t>AUTO ALLOCATE</t>
  </si>
  <si>
    <t>AUTO</t>
  </si>
  <si>
    <t>Size(GB)</t>
  </si>
  <si>
    <t>UNDO1</t>
  </si>
  <si>
    <t>Tablespace Layout for Flexcube Corporate Medium Size Implementation (Non RAC)</t>
  </si>
  <si>
    <t>Tablespace Layout for Flexcube Corporate Medium Size Implementation (RAC)</t>
  </si>
  <si>
    <t>Tablespace Layout for Flexcube Corporate Small Size Implementation (Non RAC)</t>
  </si>
  <si>
    <t>FCCDATAXL</t>
  </si>
  <si>
    <t>FCCINDXXL</t>
  </si>
  <si>
    <t>UNDO2</t>
  </si>
  <si>
    <t>Static Parameters</t>
  </si>
  <si>
    <t>Layout</t>
  </si>
  <si>
    <t>Control Files</t>
  </si>
  <si>
    <t>Redo File Size</t>
  </si>
  <si>
    <t>Size</t>
  </si>
  <si>
    <t>File Name format</t>
  </si>
  <si>
    <t>&lt;Tablespace Name&gt;&lt;FileNum&gt;.dbf</t>
  </si>
  <si>
    <t>Tablespace Allocation</t>
  </si>
  <si>
    <t>Total Available Memory of the DB Server</t>
  </si>
  <si>
    <t>Flexcube Implementation Footprint</t>
  </si>
  <si>
    <t>FC Foot print</t>
  </si>
  <si>
    <t>Datafile Spec</t>
  </si>
  <si>
    <t>Data File Name</t>
  </si>
  <si>
    <t>Type of Tablespace</t>
  </si>
  <si>
    <t>Number of Redo Files Per Thread</t>
  </si>
  <si>
    <t>Control File Name</t>
  </si>
  <si>
    <t>Instance</t>
  </si>
  <si>
    <t>Redo File Name</t>
  </si>
  <si>
    <t xml:space="preserve">Size </t>
  </si>
  <si>
    <t>Thread</t>
  </si>
  <si>
    <t>Flexcube Corporate Oracle Parameterization Tool v1.0</t>
  </si>
  <si>
    <t>Parameter Name</t>
  </si>
  <si>
    <t>Parameter Value</t>
  </si>
  <si>
    <t>db_files</t>
  </si>
  <si>
    <t>db_file_multiblock_read_count</t>
  </si>
  <si>
    <t>fast_start_mttr_target</t>
  </si>
  <si>
    <t>undo_management</t>
  </si>
  <si>
    <t>pga_aggregate_target</t>
  </si>
  <si>
    <t>blank_trimming</t>
  </si>
  <si>
    <t>processes</t>
  </si>
  <si>
    <t>Number of Flexcube Users</t>
  </si>
  <si>
    <t>log_buffer</t>
  </si>
  <si>
    <t>audit_trail</t>
  </si>
  <si>
    <t>timed_statistics</t>
  </si>
  <si>
    <t>max_dump_file_size</t>
  </si>
  <si>
    <t>open_cursors</t>
  </si>
  <si>
    <t>nls_date_format</t>
  </si>
  <si>
    <t>DD-MON-RRRR</t>
  </si>
  <si>
    <t>job_queue_processes</t>
  </si>
  <si>
    <t>utl_file_dir</t>
  </si>
  <si>
    <t>*</t>
  </si>
  <si>
    <t>optimizer_mode</t>
  </si>
  <si>
    <t>RULE</t>
  </si>
  <si>
    <t>enqueue_resources</t>
  </si>
  <si>
    <t>compatible</t>
  </si>
  <si>
    <t>9.2.0.0.0</t>
  </si>
  <si>
    <t>java_pool_size</t>
  </si>
  <si>
    <t>remote_login_passwordfile</t>
  </si>
  <si>
    <t>Exclusive</t>
  </si>
  <si>
    <t>work_area_size_policy</t>
  </si>
  <si>
    <t>SGA Parameters</t>
  </si>
  <si>
    <t>db_cache_size</t>
  </si>
  <si>
    <t>shared_pool_size</t>
  </si>
  <si>
    <t>shared_pool_reserved_size</t>
  </si>
  <si>
    <t>parallel_max_servers</t>
  </si>
  <si>
    <t>db_block_lru_latches</t>
  </si>
  <si>
    <t>db_writer_processes</t>
  </si>
  <si>
    <t>db_block_size</t>
  </si>
  <si>
    <t>cursor_sharing</t>
  </si>
  <si>
    <t>EXACT</t>
  </si>
  <si>
    <t>cursor_space_for_time</t>
  </si>
  <si>
    <t>hash_join_enabled</t>
  </si>
  <si>
    <t>large_pool_size</t>
  </si>
  <si>
    <t>optimizer_dynamic_sampling</t>
  </si>
  <si>
    <t>parallel_adaptive_multi_user</t>
  </si>
  <si>
    <t>parallel_automatic_tuning</t>
  </si>
  <si>
    <t>query_rewrite_enabled</t>
  </si>
  <si>
    <t>remote_dependencies_mode</t>
  </si>
  <si>
    <t>SIGNTURE</t>
  </si>
  <si>
    <t>resource_limit</t>
  </si>
  <si>
    <t>session_cached_cursors</t>
  </si>
  <si>
    <t>star_transformation_enabled</t>
  </si>
  <si>
    <t>transaction_auditing</t>
  </si>
  <si>
    <t>undo_retention</t>
  </si>
  <si>
    <t>UNLIMITED</t>
  </si>
  <si>
    <t>KB</t>
  </si>
  <si>
    <t>Parameter that needs to be commented</t>
  </si>
  <si>
    <t>#mts_service</t>
  </si>
  <si>
    <t>#mts_listener_address</t>
  </si>
  <si>
    <t>#mts_dispatchers</t>
  </si>
  <si>
    <t>#mts_max_dispatchers</t>
  </si>
  <si>
    <t>#mts_servers</t>
  </si>
  <si>
    <t>#mts_max_servers</t>
  </si>
  <si>
    <t>Oracle Version</t>
  </si>
  <si>
    <t>Oracle DB Version</t>
  </si>
  <si>
    <t>optimizer_index_cost_adj</t>
  </si>
  <si>
    <t>optimizer_index_caching</t>
  </si>
  <si>
    <t>_allow_level_without_connect_by</t>
  </si>
  <si>
    <t>This Tool would help you in Arriving at the Tablespace Layout and Arriving at the Init.ora Parameters for the Database.</t>
  </si>
  <si>
    <t>What this Tool Can do For You?</t>
  </si>
  <si>
    <t>This tool also generates the datafile names, control file names and Redo Log File Names</t>
  </si>
  <si>
    <t>Inputs Required for this Tool</t>
  </si>
  <si>
    <t>Estimated Size of the Flexcube Database. Can use our sizing tool to arrive at the estimated size</t>
  </si>
  <si>
    <t>Number of Instances in RAC</t>
  </si>
  <si>
    <t>Number of CPU's of the DB Server. Can use our sizing tool to refer to the CPU numbers</t>
  </si>
  <si>
    <t>Total Available RAM of the DB Server. Can use our Sizing tool to refer to the RAM</t>
  </si>
  <si>
    <t>Implementation Footprint of Flexcube. Have to choose between Small, Medium and Large.</t>
  </si>
  <si>
    <t xml:space="preserve">Optional Inputs </t>
  </si>
  <si>
    <t>Optimal Size of a datafile. Can choose either 2 GB or 4 GB</t>
  </si>
  <si>
    <t>System Tablespace requirements per schema</t>
  </si>
  <si>
    <t>Temporary Tablespace Requirement in % terms when compared to the overall size of the DB</t>
  </si>
  <si>
    <t>Undo Tablespace Requirements in % terms  when compared to the overall size of the DB</t>
  </si>
  <si>
    <t>Oracle DB Version to be Deployed</t>
  </si>
  <si>
    <t>How to use this tool</t>
  </si>
  <si>
    <t xml:space="preserve">Enter the input parameters in the sheets named inputs. Refer above for input parameters. </t>
  </si>
  <si>
    <t>For this tool to work, it is mandatory that Macros are enabled hence ensure that you click enable macros when you open this tool</t>
  </si>
  <si>
    <t>Click on the button generate in the input sheet.</t>
  </si>
  <si>
    <t>It would provide you with Tablespace Alloc sheet, Tablespace layouts, Datafile Listsing sheet and Oraparam sheet.</t>
  </si>
  <si>
    <t>Tablespace Alloc Sheet provides a break up of Data, Index, Undo, System and Temp tablespaces</t>
  </si>
  <si>
    <t>You can change the distribution % across tablespaces but would suggest you keep the distribution values with the default</t>
  </si>
  <si>
    <t>Tablespace Layouts sheet provides the tablespace distribution, parameters and sizing of the respective tablespaces</t>
  </si>
  <si>
    <t>It provides option for you change the distribution % between various tablespace types(Small,Medium,Large and Xlarge)</t>
  </si>
  <si>
    <t>It provides option for RAC and Non RAC environments</t>
  </si>
  <si>
    <t>Datafile lists sheet provides you datafile names, control file names and redo log files. You can use this master list for designing the LUN layouts of the DB</t>
  </si>
  <si>
    <t>it provides listing for RAC and NON RAC based environments</t>
  </si>
  <si>
    <t>db_cache_advice</t>
  </si>
  <si>
    <t>OFF</t>
  </si>
  <si>
    <t>skip_unusable_indexes</t>
  </si>
  <si>
    <t>FCC_ctrl1_1.ctl</t>
  </si>
  <si>
    <t>64 MB</t>
  </si>
  <si>
    <t>FCC_ctrl1_2.ctl</t>
  </si>
  <si>
    <t>FCC_ctrl1_3.ctl</t>
  </si>
  <si>
    <t>FCC_redo1_1.rdl</t>
  </si>
  <si>
    <t>FCC_redo1_2.rdl</t>
  </si>
  <si>
    <t>FCC_redo1_3.rdl</t>
  </si>
  <si>
    <t>FCC_redo1_4.rdl</t>
  </si>
  <si>
    <t>FCC_redo1_5.rdl</t>
  </si>
  <si>
    <t>FCC_redo1_6.rdl</t>
  </si>
  <si>
    <t>FCC_redo1_7.rdl</t>
  </si>
  <si>
    <t>FCC_redo1_8.rdl</t>
  </si>
  <si>
    <t xml:space="preserve"> 
User Manual
June 2009
Version 1.0
Oracle Corporation
World Headquarters
500 Oracle Parkway
Redwood Shores, CA 94065
U.S.A.
Worldwide Inquiries:
Phone: +1.650.506.7000
Fax: +1.650.506.7200
www.oracle.com/ financial_services/
Copyright © 2008 – 2009 Oracle Financial Services Software Limited. All rights reserved. 
No part of this work may be reproduced, stored in a retrieval system, adopted or transmitted in any form or by any means, electronic, mechanical, photographic, graphic, optic recording or otherwise, translated in any language or computer language, without the prior written permission of Oracle Financial Services Software Limited.
Due care has been taken to make this User Manual and accompanying software package as accurate as possible. However, Oracle Financial Services Software Limited makes no representation or warranties with respect to the contents hereof and shall not be responsible for any loss or damage caused to the user by the direct or indirect use of this design specification and the accompanying Software System. Furthermore, Oracle Financial Services Software Limited reserves the right to alter, modify or otherwise change in any manner the content hereof, without obligation of Oracle Financial Services Software Limited to notify any person of such revision or changes. 
All company and product names are trademarks of the respective companies with which they are associated.
</t>
  </si>
  <si>
    <t>Number of Cores(DB Server)</t>
  </si>
  <si>
    <t>Total Number of Users/Sessions expected</t>
  </si>
  <si>
    <t>Number of FLEXCUBE Schema in a DB</t>
  </si>
  <si>
    <t>SYSAUX Tablespace</t>
  </si>
  <si>
    <t>REDO Log</t>
  </si>
  <si>
    <r>
      <rPr>
        <sz val="10"/>
        <color indexed="12"/>
        <rFont val="Arial"/>
        <family val="2"/>
      </rPr>
      <t>Should be</t>
    </r>
    <r>
      <rPr>
        <sz val="10"/>
        <color indexed="10"/>
        <rFont val="Arial"/>
        <family val="2"/>
      </rPr>
      <t xml:space="preserve"> </t>
    </r>
    <r>
      <rPr>
        <b/>
        <sz val="10"/>
        <color indexed="10"/>
        <rFont val="Arial"/>
        <family val="2"/>
      </rPr>
      <t>ON</t>
    </r>
    <r>
      <rPr>
        <sz val="10"/>
        <color indexed="12"/>
        <rFont val="Arial"/>
        <family val="2"/>
      </rPr>
      <t xml:space="preserve"> while performance monitoring</t>
    </r>
  </si>
  <si>
    <t>MB per Member</t>
  </si>
  <si>
    <t>FORCE</t>
  </si>
  <si>
    <t>SIGNATURE</t>
  </si>
  <si>
    <t>Memory _target</t>
  </si>
  <si>
    <t>Memory_max_target</t>
  </si>
  <si>
    <t>FCCDATAPARTMED</t>
  </si>
  <si>
    <t>FCCINDXPARTMED</t>
  </si>
  <si>
    <t>FCCDATAPARTLAR</t>
  </si>
  <si>
    <t>FCCINDXPARTLAR</t>
  </si>
  <si>
    <t>FCCDATAPARTXL</t>
  </si>
  <si>
    <t>FCCINDXPARTXL</t>
  </si>
  <si>
    <t>FCCDATASML_1.dbf</t>
  </si>
  <si>
    <t>FCCDATASML_2.dbf</t>
  </si>
  <si>
    <t>FCCDATASML_3.dbf</t>
  </si>
  <si>
    <t>FCCINDXSML_1.dbf</t>
  </si>
  <si>
    <t>FCCINDXSML_2.dbf</t>
  </si>
  <si>
    <t>FCCDATAMED_1.dbf</t>
  </si>
  <si>
    <t>FCCDATAMED_2.dbf</t>
  </si>
  <si>
    <t>FCCDATAMED_3.dbf</t>
  </si>
  <si>
    <t>FCCDATAMED_4.dbf</t>
  </si>
  <si>
    <t>FCCDATAMED_5.dbf</t>
  </si>
  <si>
    <t>FCCDATAMED_6.dbf</t>
  </si>
  <si>
    <t>FCCINDXMED_1.dbf</t>
  </si>
  <si>
    <t>FCCINDXMED_2.dbf</t>
  </si>
  <si>
    <t>FCCINDXMED_3.dbf</t>
  </si>
  <si>
    <t>FCCINDXMED_4.dbf</t>
  </si>
  <si>
    <t>FCCDATALAR_1.dbf</t>
  </si>
  <si>
    <t>FCCDATALAR_2.dbf</t>
  </si>
  <si>
    <t>FCCDATALAR_3.dbf</t>
  </si>
  <si>
    <t>FCCDATALAR_4.dbf</t>
  </si>
  <si>
    <t>FCCDATALAR_5.dbf</t>
  </si>
  <si>
    <t>FCCDATALAR_6.dbf</t>
  </si>
  <si>
    <t>FCCDATALAR_7.dbf</t>
  </si>
  <si>
    <t>FCCINDXLAR_1.dbf</t>
  </si>
  <si>
    <t>FCCINDXLAR_2.dbf</t>
  </si>
  <si>
    <t>FCCINDXLAR_3.dbf</t>
  </si>
  <si>
    <t>FCCINDXLAR_4.dbf</t>
  </si>
  <si>
    <t>FCCINDXLAR_5.dbf</t>
  </si>
  <si>
    <t>FCCDATAXL_1.dbf</t>
  </si>
  <si>
    <t>FCCDATAXL_2.dbf</t>
  </si>
  <si>
    <t>FCCDATAXL_3.dbf</t>
  </si>
  <si>
    <t>FCCDATAXL_4.dbf</t>
  </si>
  <si>
    <t>FCCDATAXL_5.dbf</t>
  </si>
  <si>
    <t>FCCDATAXL_6.dbf</t>
  </si>
  <si>
    <t>FCCINDXXL_1.dbf</t>
  </si>
  <si>
    <t>FCCINDXXL_2.dbf</t>
  </si>
  <si>
    <t>FCCINDXXL_3.dbf</t>
  </si>
  <si>
    <t>FCCINDXXL_4.dbf</t>
  </si>
  <si>
    <t>FCCDATAPARTMED_1.dbf</t>
  </si>
  <si>
    <t>FCCDATAPARTMED_2.dbf</t>
  </si>
  <si>
    <t>FCCDATAPARTMED_3.dbf</t>
  </si>
  <si>
    <t>FCCDATAPARTMED_4.dbf</t>
  </si>
  <si>
    <t>FCCDATAPARTMED_5.dbf</t>
  </si>
  <si>
    <t>FCCDATAPARTMED_6.dbf</t>
  </si>
  <si>
    <t>FCCDATAPARTMED_7.dbf</t>
  </si>
  <si>
    <t>FCCDATAPARTMED_8.dbf</t>
  </si>
  <si>
    <t>FCCDATAPARTMED_9.dbf</t>
  </si>
  <si>
    <t>FCCDATAPARTMED_10.dbf</t>
  </si>
  <si>
    <t>FCCDATAPARTMED_11.dbf</t>
  </si>
  <si>
    <t>FCCINDXPARTMED_1.dbf</t>
  </si>
  <si>
    <t>FCCINDXPARTMED_2.dbf</t>
  </si>
  <si>
    <t>FCCINDXPARTMED_3.dbf</t>
  </si>
  <si>
    <t>FCCINDXPARTMED_4.dbf</t>
  </si>
  <si>
    <t>FCCINDXPARTMED_5.dbf</t>
  </si>
  <si>
    <t>FCCINDXPARTMED_6.dbf</t>
  </si>
  <si>
    <t>FCCINDXPARTMED_7.dbf</t>
  </si>
  <si>
    <t>FCCINDXPARTMED_8.dbf</t>
  </si>
  <si>
    <t>FCCDATAPARTLAR_1.dbf</t>
  </si>
  <si>
    <t>FCCDATAPARTLAR_2.dbf</t>
  </si>
  <si>
    <t>FCCDATAPARTLAR_3.dbf</t>
  </si>
  <si>
    <t>FCCDATAPARTLAR_4.dbf</t>
  </si>
  <si>
    <t>FCCDATAPARTLAR_5.dbf</t>
  </si>
  <si>
    <t>FCCDATAPARTLAR_6.dbf</t>
  </si>
  <si>
    <t>FCCDATAPARTLAR_7.dbf</t>
  </si>
  <si>
    <t>FCCDATAPARTLAR_8.dbf</t>
  </si>
  <si>
    <t>FCCDATAPARTLAR_9.dbf</t>
  </si>
  <si>
    <t>FCCDATAPARTLAR_10.dbf</t>
  </si>
  <si>
    <t>FCCDATAPARTLAR_11.dbf</t>
  </si>
  <si>
    <t>FCCDATAPARTLAR_12.dbf</t>
  </si>
  <si>
    <t>FCCDATAPARTLAR_13.dbf</t>
  </si>
  <si>
    <t>FCCINDXPARTLAR_1.dbf</t>
  </si>
  <si>
    <t>FCCINDXPARTLAR_2.dbf</t>
  </si>
  <si>
    <t>FCCINDXPARTLAR_3.dbf</t>
  </si>
  <si>
    <t>FCCINDXPARTLAR_4.dbf</t>
  </si>
  <si>
    <t>FCCINDXPARTLAR_5.dbf</t>
  </si>
  <si>
    <t>FCCINDXPARTLAR_6.dbf</t>
  </si>
  <si>
    <t>FCCINDXPARTLAR_7.dbf</t>
  </si>
  <si>
    <t>FCCINDXPARTLAR_8.dbf</t>
  </si>
  <si>
    <t>FCCINDXPARTLAR_9.dbf</t>
  </si>
  <si>
    <t>FCC_ctrl2_1.ctl</t>
  </si>
  <si>
    <t>FCC_ctrl2_2.ctl</t>
  </si>
  <si>
    <t>FCC_ctrl2_3.ctl</t>
  </si>
  <si>
    <t>FCC_redo2_1.rdl</t>
  </si>
  <si>
    <t>FCC_redo2_2.rdl</t>
  </si>
  <si>
    <t>FCC_redo2_3.rdl</t>
  </si>
  <si>
    <t>FCC_redo2_4.rdl</t>
  </si>
  <si>
    <t>FCC_redo2_5.rdl</t>
  </si>
  <si>
    <t>FCC_redo2_6.rdl</t>
  </si>
  <si>
    <t>FCC_redo2_7.rdl</t>
  </si>
  <si>
    <t>FCC_redo2_8.rdl</t>
  </si>
  <si>
    <t>FCCDATAPARTMED_12.dbf</t>
  </si>
  <si>
    <t>FCCDATAPARTMED_13.dbf</t>
  </si>
  <si>
    <t>FCCINDXPARTMED_9.dbf</t>
  </si>
  <si>
    <t>FCCDATAPARTLAR_14.dbf</t>
  </si>
  <si>
    <t>FCCDATAPARTLAR_15.dbf</t>
  </si>
  <si>
    <t>FCCINDXPARTLAR_10.dbf</t>
  </si>
  <si>
    <t>FCCDATAPARTXL_1.dbf</t>
  </si>
  <si>
    <t>FCCDATAPARTXL_2.dbf</t>
  </si>
  <si>
    <t>FCCDATAPARTXL_3.dbf</t>
  </si>
  <si>
    <t>FCCDATAPARTXL_4.dbf</t>
  </si>
  <si>
    <t>FCCDATAPARTXL_5.dbf</t>
  </si>
  <si>
    <t>FCCDATAPARTXL_6.dbf</t>
  </si>
  <si>
    <t>FCCDATAPARTXL_7.dbf</t>
  </si>
  <si>
    <t>FCCDATAPARTXL_8.dbf</t>
  </si>
  <si>
    <t>FCCDATAPARTXL_9.dbf</t>
  </si>
  <si>
    <t>FCCDATAPARTXL_10.dbf</t>
  </si>
  <si>
    <t>FCCDATAPARTXL_11.dbf</t>
  </si>
  <si>
    <t>FCCDATAPARTXL_12.dbf</t>
  </si>
  <si>
    <t>FCCDATAPARTXL_13.dbf</t>
  </si>
  <si>
    <t>FCCINDXPARTXL_1.dbf</t>
  </si>
  <si>
    <t>FCCINDXPARTXL_2.dbf</t>
  </si>
  <si>
    <t>FCCINDXPARTXL_3.dbf</t>
  </si>
  <si>
    <t>FCCINDXPARTXL_4.dbf</t>
  </si>
  <si>
    <t>FCCINDXPARTXL_5.dbf</t>
  </si>
  <si>
    <t>FCCINDXPARTXL_6.dbf</t>
  </si>
  <si>
    <t>FCCINDXPARTXL_7.dbf</t>
  </si>
  <si>
    <t>FCCINDXPARTXL_8.dbf</t>
  </si>
  <si>
    <t>FCCINDXPARTXL_9.dbf</t>
  </si>
  <si>
    <t>FCCDFLT_1.dbf</t>
  </si>
  <si>
    <t>TEMP_1.dbf</t>
  </si>
  <si>
    <t>TEMP_2.dbf</t>
  </si>
  <si>
    <t>TEMP_3.dbf</t>
  </si>
  <si>
    <t>TEMP_4.dbf</t>
  </si>
  <si>
    <t>TEMP_5.dbf</t>
  </si>
  <si>
    <t>SYSTEM_1.dbf</t>
  </si>
  <si>
    <t>SYSTEM_2.dbf</t>
  </si>
  <si>
    <t>UNDO1_1.dbf</t>
  </si>
  <si>
    <t>UNDO1_2.dbf</t>
  </si>
  <si>
    <t>UNDO1_3.dbf</t>
  </si>
  <si>
    <t>UNDO1_4.dbf</t>
  </si>
  <si>
    <t>UNDO1_5.dbf</t>
  </si>
  <si>
    <t>UNDO2_1.dbf</t>
  </si>
  <si>
    <t>UNDO2_2.dbf</t>
  </si>
  <si>
    <t>UNDO2_3.dbf</t>
  </si>
  <si>
    <t>UNDO2_4.dbf</t>
  </si>
  <si>
    <t>UNDO2_5.dbf</t>
  </si>
  <si>
    <t>FCCDATASML_4.dbf</t>
  </si>
  <si>
    <t>FCCDATASML_5.dbf</t>
  </si>
  <si>
    <t>FCCDATASML_6.dbf</t>
  </si>
  <si>
    <t>FCCINDXSML_3.dbf</t>
  </si>
  <si>
    <t>FCCINDXSML_4.dbf</t>
  </si>
  <si>
    <t>FCCDATAMED_7.dbf</t>
  </si>
  <si>
    <t>FCCDATAMED_8.dbf</t>
  </si>
  <si>
    <t>FCCDATAMED_9.dbf</t>
  </si>
  <si>
    <t>FCCDATAMED_10.dbf</t>
  </si>
  <si>
    <t>FCCDATAMED_11.dbf</t>
  </si>
  <si>
    <t>FCCINDXMED_5.dbf</t>
  </si>
  <si>
    <t>FCCINDXMED_6.dbf</t>
  </si>
  <si>
    <t>FCCINDXMED_7.dbf</t>
  </si>
  <si>
    <t>FCCINDXMED_8.dbf</t>
  </si>
  <si>
    <t>FCCDATALAR_8.dbf</t>
  </si>
  <si>
    <t>FCCDATALAR_9.dbf</t>
  </si>
  <si>
    <t>FCCDATALAR_10.dbf</t>
  </si>
  <si>
    <t>FCCDATALAR_11.dbf</t>
  </si>
  <si>
    <t>FCCDATALAR_12.dbf</t>
  </si>
  <si>
    <t>FCCDATALAR_13.dbf</t>
  </si>
  <si>
    <t>FCCINDXLAR_6.dbf</t>
  </si>
  <si>
    <t>FCCINDXLAR_7.dbf</t>
  </si>
  <si>
    <t>FCCINDXLAR_8.dbf</t>
  </si>
  <si>
    <t>FCCINDXLAR_9.dbf</t>
  </si>
  <si>
    <t>FCCDATAXL_7.dbf</t>
  </si>
  <si>
    <t>FCCDATAXL_8.dbf</t>
  </si>
  <si>
    <t>FCCDATAXL_9.dbf</t>
  </si>
  <si>
    <t>FCCDATAXL_10.dbf</t>
  </si>
  <si>
    <t>FCCDATAXL_11.dbf</t>
  </si>
  <si>
    <t>FCCINDXXL_5.dbf</t>
  </si>
  <si>
    <t>FCCINDXXL_6.dbf</t>
  </si>
  <si>
    <t>FCCINDXXL_7.dbf</t>
  </si>
  <si>
    <t>FCCINDXXL_8.dbf</t>
  </si>
  <si>
    <t>FCCDATAPARTMED_14.dbf</t>
  </si>
  <si>
    <t>FCCDATAPARTMED_15.dbf</t>
  </si>
  <si>
    <t>FCCDATAPARTMED_16.dbf</t>
  </si>
  <si>
    <t>FCCDATAPARTMED_17.dbf</t>
  </si>
  <si>
    <t>FCCDATAPARTMED_18.dbf</t>
  </si>
  <si>
    <t>FCCDATAPARTMED_19.dbf</t>
  </si>
  <si>
    <t>FCCDATAPARTMED_20.dbf</t>
  </si>
  <si>
    <t>FCCDATAPARTMED_21.dbf</t>
  </si>
  <si>
    <t>FCCDATAPARTMED_22.dbf</t>
  </si>
  <si>
    <t>FCCDATAPARTMED_23.dbf</t>
  </si>
  <si>
    <t>FCCDATAPARTMED_24.dbf</t>
  </si>
  <si>
    <t>FCCDATAPARTMED_25.dbf</t>
  </si>
  <si>
    <t>FCCDATAPARTMED_26.dbf</t>
  </si>
  <si>
    <t>FCCINDXPARTMED_10.dbf</t>
  </si>
  <si>
    <t>FCCINDXPARTMED_11.dbf</t>
  </si>
  <si>
    <t>FCCINDXPARTMED_12.dbf</t>
  </si>
  <si>
    <t>FCCINDXPARTMED_13.dbf</t>
  </si>
  <si>
    <t>FCCINDXPARTMED_14.dbf</t>
  </si>
  <si>
    <t>FCCINDXPARTMED_15.dbf</t>
  </si>
  <si>
    <t>FCCINDXPARTMED_16.dbf</t>
  </si>
  <si>
    <t>FCCINDXPARTMED_17.dbf</t>
  </si>
  <si>
    <t>FCCDATAPARTLAR_16.dbf</t>
  </si>
  <si>
    <t>FCCDATAPARTLAR_17.dbf</t>
  </si>
  <si>
    <t>FCCDATAPARTLAR_18.dbf</t>
  </si>
  <si>
    <t>FCCDATAPARTLAR_19.dbf</t>
  </si>
  <si>
    <t>FCCDATAPARTLAR_20.dbf</t>
  </si>
  <si>
    <t>FCCDATAPARTLAR_21.dbf</t>
  </si>
  <si>
    <t>FCCDATAPARTLAR_22.dbf</t>
  </si>
  <si>
    <t>FCCDATAPARTLAR_23.dbf</t>
  </si>
  <si>
    <t>FCCDATAPARTLAR_24.dbf</t>
  </si>
  <si>
    <t>FCCDATAPARTLAR_25.dbf</t>
  </si>
  <si>
    <t>FCCDATAPARTLAR_26.dbf</t>
  </si>
  <si>
    <t>FCCDATAPARTLAR_27.dbf</t>
  </si>
  <si>
    <t>FCCDATAPARTLAR_28.dbf</t>
  </si>
  <si>
    <t>FCCDATAPARTLAR_29.dbf</t>
  </si>
  <si>
    <t>FCCDATAPARTLAR_30.dbf</t>
  </si>
  <si>
    <t>FCCINDXPARTLAR_11.dbf</t>
  </si>
  <si>
    <t>FCCINDXPARTLAR_12.dbf</t>
  </si>
  <si>
    <t>FCCINDXPARTLAR_13.dbf</t>
  </si>
  <si>
    <t>FCCINDXPARTLAR_14.dbf</t>
  </si>
  <si>
    <t>FCCINDXPARTLAR_15.dbf</t>
  </si>
  <si>
    <t>FCCINDXPARTLAR_16.dbf</t>
  </si>
  <si>
    <t>FCCINDXPARTLAR_17.dbf</t>
  </si>
  <si>
    <t>FCCINDXPARTLAR_18.dbf</t>
  </si>
  <si>
    <t>FCCINDXPARTLAR_19.dbf</t>
  </si>
  <si>
    <t>FCCINDXPARTLAR_20.dbf</t>
  </si>
  <si>
    <t>FCCDATAPARTXL_14.dbf</t>
  </si>
  <si>
    <t>FCCDATAPARTXL_15.dbf</t>
  </si>
  <si>
    <t>FCCDATAPARTXL_16.dbf</t>
  </si>
  <si>
    <t>FCCDATAPARTXL_17.dbf</t>
  </si>
  <si>
    <t>FCCDATAPARTXL_18.dbf</t>
  </si>
  <si>
    <t>FCCDATAPARTXL_19.dbf</t>
  </si>
  <si>
    <t>FCCDATAPARTXL_20.dbf</t>
  </si>
  <si>
    <t>FCCDATAPARTXL_21.dbf</t>
  </si>
  <si>
    <t>FCCDATAPARTXL_22.dbf</t>
  </si>
  <si>
    <t>FCCDATAPARTXL_23.dbf</t>
  </si>
  <si>
    <t>FCCDATAPARTXL_24.dbf</t>
  </si>
  <si>
    <t>FCCDATAPARTXL_25.dbf</t>
  </si>
  <si>
    <t>FCCDATAPARTXL_26.dbf</t>
  </si>
  <si>
    <t>FCCINDXPARTXL_10.dbf</t>
  </si>
  <si>
    <t>FCCINDXPARTXL_11.dbf</t>
  </si>
  <si>
    <t>FCCINDXPARTXL_12.dbf</t>
  </si>
  <si>
    <t>FCCINDXPARTXL_13.dbf</t>
  </si>
  <si>
    <t>FCCINDXPARTXL_14.dbf</t>
  </si>
  <si>
    <t>FCCINDXPARTXL_15.dbf</t>
  </si>
  <si>
    <t>FCCINDXPARTXL_16.dbf</t>
  </si>
  <si>
    <t>FCCINDXPARTXL_17.dbf</t>
  </si>
  <si>
    <t>TEMP_6.dbf</t>
  </si>
  <si>
    <t>TEMP_7.dbf</t>
  </si>
  <si>
    <t>TEMP_8.dbf</t>
  </si>
  <si>
    <t>TEMP_9.dbf</t>
  </si>
  <si>
    <t>TEMP_10.dbf</t>
  </si>
  <si>
    <t>UNDO1_6.dbf</t>
  </si>
  <si>
    <t>UNDO1_7.dbf</t>
  </si>
  <si>
    <t>UNDO1_8.dbf</t>
  </si>
  <si>
    <t>UNDO1_9.dbf</t>
  </si>
  <si>
    <t>UNDO1_10.dbf</t>
  </si>
  <si>
    <t>UNDO2_6.dbf</t>
  </si>
  <si>
    <t>UNDO2_7.dbf</t>
  </si>
  <si>
    <t>UNDO2_8.dbf</t>
  </si>
  <si>
    <t>UNDO2_9.dbf</t>
  </si>
  <si>
    <t>UNDO2_10.dbf</t>
  </si>
  <si>
    <t>Total Number of Users expected in the databse.(Would Include FC Screen, Fc Branch, Web Services, Gateway,ATM and SOA)</t>
  </si>
  <si>
    <t>Number of Flexcube Schemas that are to be deployed in the Database.(Would Include FCUBS, SOA and SMS)</t>
  </si>
  <si>
    <t>Oraparam sheets provide standard FCC recommendations</t>
  </si>
  <si>
    <t>plsql_code_type</t>
  </si>
  <si>
    <t>NATIVE</t>
  </si>
  <si>
    <t>PDB</t>
  </si>
  <si>
    <t>CDB</t>
  </si>
  <si>
    <t>CBD</t>
  </si>
  <si>
    <t>Value</t>
  </si>
  <si>
    <t>Level</t>
  </si>
  <si>
    <t>Memory  Parameters(GB)</t>
  </si>
  <si>
    <t>pga_aggregate_limit</t>
  </si>
  <si>
    <t>_lm_res_hash_bucket</t>
  </si>
  <si>
    <t>Oracle 19c</t>
  </si>
  <si>
    <t>This tool can arrive at the Init.ora parameters for  Oracle19c</t>
  </si>
  <si>
    <t>Estimated Size of FLEXCUBE DB</t>
  </si>
  <si>
    <t>FLEXCUBE Implementation Footprint</t>
  </si>
  <si>
    <t>Index Tablespace</t>
  </si>
  <si>
    <t>Data Tablespace</t>
  </si>
  <si>
    <t>Archive Tablespace</t>
  </si>
  <si>
    <t xml:space="preserve"> FLEXCUBE Disk Layout &amp; DB Parameters Template v3.0</t>
  </si>
  <si>
    <t>FLEXCUBE Products</t>
  </si>
  <si>
    <t>This assumes that the FLEXCUBE database is the only database in the DB server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</si>
</sst>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name val="Arial"/>
    </font>
    <font>
      <sz val="8"/>
      <name val="Arial"/>
      <family val="2"/>
    </font>
    <font>
      <b/>
      <sz val="10"/>
      <color indexed="12"/>
      <name val="Arial"/>
      <family val="2"/>
    </font>
    <font>
      <sz val="10"/>
      <color indexed="12"/>
      <name val="Arial"/>
      <family val="2"/>
    </font>
    <font>
      <sz val="10"/>
      <color indexed="14"/>
      <name val="Arial"/>
      <family val="2"/>
    </font>
    <font>
      <sz val="10"/>
      <color indexed="12"/>
      <name val="Arial"/>
      <family val="2"/>
    </font>
    <font>
      <b/>
      <sz val="10"/>
      <color indexed="12"/>
      <name val="Arial"/>
      <family val="2"/>
    </font>
    <font>
      <sz val="10"/>
      <color indexed="45"/>
      <name val="Arial"/>
      <family val="2"/>
    </font>
    <font>
      <sz val="10"/>
      <color indexed="14"/>
      <name val="Arial"/>
      <family val="2"/>
    </font>
    <font>
      <sz val="10"/>
      <color indexed="61"/>
      <name val="Arial"/>
      <family val="2"/>
    </font>
    <font>
      <sz val="10"/>
      <color indexed="17"/>
      <name val="Arial"/>
      <family val="2"/>
    </font>
    <font>
      <sz val="10"/>
      <name val="Arial"/>
      <family val="2"/>
    </font>
    <font>
      <sz val="10"/>
      <color indexed="10"/>
      <name val="Arial"/>
      <family val="2"/>
    </font>
    <font>
      <b/>
      <sz val="10"/>
      <color indexed="10"/>
      <name val="Arial"/>
      <family val="2"/>
    </font>
    <font>
      <sz val="11"/>
      <color rgb="FFFF0000"/>
      <name val="Calibri"/>
      <family val="2"/>
      <scheme val="minor"/>
    </font>
    <font>
      <sz val="10"/>
      <color rgb="FFFF0000"/>
      <name val="Arial"/>
      <family val="2"/>
    </font>
    <font>
      <sz val="10"/>
      <color rgb="FF0033CC"/>
      <name val="Arial"/>
      <family val="2"/>
    </font>
    <font>
      <sz val="16"/>
      <color theme="0"/>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s>
  <borders count="1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88">
    <xf numFmtId="0" fontId="0" fillId="0" borderId="0" xfId="0"/>
    <xf numFmtId="0" fontId="0" fillId="2" borderId="0" xfId="0" applyFill="1"/>
    <xf numFmtId="0" fontId="0" fillId="2" borderId="1" xfId="0" applyFill="1" applyBorder="1"/>
    <xf numFmtId="0" fontId="0" fillId="2" borderId="0"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4" fillId="2" borderId="1" xfId="0" applyFont="1" applyFill="1" applyBorder="1"/>
    <xf numFmtId="0" fontId="4" fillId="2" borderId="0" xfId="0" applyFont="1" applyFill="1" applyBorder="1"/>
    <xf numFmtId="0" fontId="4" fillId="2" borderId="3" xfId="0" applyFont="1" applyFill="1" applyBorder="1"/>
    <xf numFmtId="0" fontId="4" fillId="2" borderId="4" xfId="0" applyFont="1" applyFill="1" applyBorder="1"/>
    <xf numFmtId="0" fontId="0" fillId="2" borderId="0" xfId="0" applyFill="1" applyAlignment="1">
      <alignment horizontal="right"/>
    </xf>
    <xf numFmtId="0" fontId="0" fillId="2" borderId="6" xfId="0" applyFill="1" applyBorder="1"/>
    <xf numFmtId="0" fontId="0" fillId="2" borderId="7" xfId="0" applyFill="1" applyBorder="1"/>
    <xf numFmtId="0" fontId="0" fillId="2" borderId="8" xfId="0" applyFill="1" applyBorder="1"/>
    <xf numFmtId="0" fontId="0" fillId="2" borderId="0" xfId="0" applyFill="1" applyBorder="1" applyAlignment="1">
      <alignment horizontal="center"/>
    </xf>
    <xf numFmtId="0" fontId="0" fillId="2" borderId="2" xfId="0" applyFill="1" applyBorder="1" applyAlignment="1">
      <alignment horizontal="center"/>
    </xf>
    <xf numFmtId="10" fontId="0" fillId="2" borderId="0" xfId="0" applyNumberFormat="1" applyFill="1" applyBorder="1"/>
    <xf numFmtId="0" fontId="0" fillId="2" borderId="0" xfId="0" applyFill="1" applyBorder="1" applyAlignment="1">
      <alignment horizontal="right"/>
    </xf>
    <xf numFmtId="1" fontId="4" fillId="2" borderId="0" xfId="0" applyNumberFormat="1" applyFont="1" applyFill="1" applyBorder="1"/>
    <xf numFmtId="10" fontId="0" fillId="2" borderId="4" xfId="0" applyNumberFormat="1" applyFill="1" applyBorder="1"/>
    <xf numFmtId="1" fontId="0" fillId="2" borderId="2" xfId="0" applyNumberFormat="1" applyFill="1" applyBorder="1" applyAlignment="1">
      <alignment horizontal="center"/>
    </xf>
    <xf numFmtId="9" fontId="4" fillId="2" borderId="2" xfId="0" applyNumberFormat="1" applyFont="1" applyFill="1" applyBorder="1" applyAlignment="1">
      <alignment horizontal="left"/>
    </xf>
    <xf numFmtId="0" fontId="4" fillId="2" borderId="2" xfId="0" applyFont="1" applyFill="1" applyBorder="1" applyAlignment="1">
      <alignment horizontal="left"/>
    </xf>
    <xf numFmtId="0" fontId="5" fillId="2" borderId="0" xfId="0" applyFont="1" applyFill="1"/>
    <xf numFmtId="0" fontId="6" fillId="2" borderId="0" xfId="0" applyFont="1" applyFill="1"/>
    <xf numFmtId="0" fontId="7" fillId="2" borderId="1" xfId="0" applyFont="1" applyFill="1" applyBorder="1"/>
    <xf numFmtId="0" fontId="8" fillId="2" borderId="0" xfId="0" applyFont="1" applyFill="1" applyBorder="1"/>
    <xf numFmtId="0" fontId="8" fillId="2" borderId="0" xfId="0" applyFont="1" applyFill="1" applyBorder="1" applyAlignment="1">
      <alignment horizontal="right"/>
    </xf>
    <xf numFmtId="0" fontId="8" fillId="2" borderId="2" xfId="0" applyFont="1" applyFill="1" applyBorder="1"/>
    <xf numFmtId="0" fontId="8" fillId="2" borderId="0" xfId="0" applyFont="1" applyFill="1" applyBorder="1" applyAlignment="1">
      <alignment wrapText="1"/>
    </xf>
    <xf numFmtId="0" fontId="9" fillId="2" borderId="0" xfId="0" applyFont="1" applyFill="1"/>
    <xf numFmtId="0" fontId="10" fillId="2" borderId="0" xfId="0" applyFont="1" applyFill="1" applyBorder="1"/>
    <xf numFmtId="0" fontId="2" fillId="2" borderId="0" xfId="0" applyFont="1" applyFill="1"/>
    <xf numFmtId="0" fontId="10" fillId="2" borderId="0" xfId="0" applyFont="1" applyFill="1" applyBorder="1" applyAlignment="1">
      <alignment horizontal="right"/>
    </xf>
    <xf numFmtId="0" fontId="3" fillId="2" borderId="0" xfId="0" applyFont="1" applyFill="1" applyAlignment="1">
      <alignment wrapText="1"/>
    </xf>
    <xf numFmtId="1" fontId="4" fillId="2" borderId="2" xfId="0" applyNumberFormat="1" applyFont="1" applyFill="1" applyBorder="1"/>
    <xf numFmtId="0" fontId="14" fillId="2" borderId="0" xfId="1" applyFill="1" applyProtection="1"/>
    <xf numFmtId="0" fontId="14" fillId="0" borderId="0" xfId="1" applyProtection="1"/>
    <xf numFmtId="0" fontId="14" fillId="2" borderId="6" xfId="1" applyFill="1" applyBorder="1" applyProtection="1"/>
    <xf numFmtId="0" fontId="14" fillId="2" borderId="7" xfId="1" applyFill="1" applyBorder="1" applyProtection="1"/>
    <xf numFmtId="0" fontId="14" fillId="2" borderId="8" xfId="1" applyFill="1" applyBorder="1" applyProtection="1"/>
    <xf numFmtId="0" fontId="14" fillId="2" borderId="1" xfId="1" applyFill="1" applyBorder="1" applyProtection="1"/>
    <xf numFmtId="0" fontId="14" fillId="2" borderId="0" xfId="1" applyFill="1" applyBorder="1" applyAlignment="1" applyProtection="1">
      <alignment horizontal="center"/>
    </xf>
    <xf numFmtId="0" fontId="14" fillId="2" borderId="2" xfId="1" applyFill="1" applyBorder="1" applyAlignment="1" applyProtection="1">
      <alignment horizontal="center"/>
    </xf>
    <xf numFmtId="0" fontId="14" fillId="2" borderId="0" xfId="1" applyFill="1" applyBorder="1" applyProtection="1"/>
    <xf numFmtId="0" fontId="14" fillId="2" borderId="2" xfId="1" applyFill="1" applyBorder="1" applyProtection="1"/>
    <xf numFmtId="0" fontId="14" fillId="2" borderId="0" xfId="1" applyFill="1" applyBorder="1" applyAlignment="1" applyProtection="1">
      <alignment horizontal="right"/>
    </xf>
    <xf numFmtId="0" fontId="14" fillId="2" borderId="3" xfId="1" applyFill="1" applyBorder="1" applyProtection="1"/>
    <xf numFmtId="0" fontId="14" fillId="2" borderId="4" xfId="1" applyFill="1" applyBorder="1" applyProtection="1"/>
    <xf numFmtId="0" fontId="14" fillId="2" borderId="5" xfId="1" applyFill="1" applyBorder="1" applyProtection="1"/>
    <xf numFmtId="10" fontId="14" fillId="2" borderId="0" xfId="1" applyNumberFormat="1" applyFill="1" applyBorder="1" applyProtection="1"/>
    <xf numFmtId="0" fontId="2" fillId="2" borderId="0" xfId="0" applyFont="1" applyFill="1" applyAlignment="1">
      <alignment horizontal="center"/>
    </xf>
    <xf numFmtId="0" fontId="3" fillId="2" borderId="0" xfId="0" applyFont="1" applyFill="1"/>
    <xf numFmtId="0" fontId="0" fillId="2" borderId="0" xfId="0" applyFill="1" applyAlignment="1">
      <alignment horizontal="center"/>
    </xf>
    <xf numFmtId="0" fontId="11" fillId="0" borderId="0" xfId="0" applyFont="1" applyAlignment="1">
      <alignment horizontal="center"/>
    </xf>
    <xf numFmtId="0" fontId="11" fillId="2" borderId="0" xfId="0" applyFont="1" applyFill="1" applyAlignment="1">
      <alignment horizontal="center"/>
    </xf>
    <xf numFmtId="0" fontId="0" fillId="0" borderId="0" xfId="0" applyAlignment="1">
      <alignment horizontal="center"/>
    </xf>
    <xf numFmtId="0" fontId="10" fillId="2" borderId="0" xfId="0" applyFont="1" applyFill="1" applyBorder="1" applyAlignment="1">
      <alignment horizontal="center"/>
    </xf>
    <xf numFmtId="0" fontId="15" fillId="2" borderId="0" xfId="0" applyFont="1" applyFill="1" applyAlignment="1">
      <alignment horizontal="center"/>
    </xf>
    <xf numFmtId="0" fontId="16" fillId="2" borderId="0" xfId="0" applyFont="1" applyFill="1" applyAlignment="1">
      <alignment horizontal="center"/>
    </xf>
    <xf numFmtId="0" fontId="0" fillId="3" borderId="0" xfId="0" applyFill="1" applyBorder="1" applyAlignment="1">
      <alignment horizontal="center"/>
    </xf>
    <xf numFmtId="0" fontId="2" fillId="3" borderId="0" xfId="0" applyFont="1" applyFill="1" applyBorder="1" applyAlignment="1">
      <alignment horizontal="center"/>
    </xf>
    <xf numFmtId="0" fontId="11" fillId="3" borderId="0" xfId="0" applyFont="1"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10" fillId="2" borderId="13" xfId="0" applyFont="1" applyFill="1"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14" fillId="2" borderId="4" xfId="1" applyFill="1" applyBorder="1" applyAlignment="1" applyProtection="1">
      <alignment horizontal="right"/>
    </xf>
    <xf numFmtId="0" fontId="14" fillId="2" borderId="1" xfId="1" applyFill="1" applyBorder="1" applyAlignment="1" applyProtection="1">
      <alignment horizontal="center"/>
    </xf>
    <xf numFmtId="0" fontId="14" fillId="2" borderId="0" xfId="1" applyFill="1" applyBorder="1" applyAlignment="1" applyProtection="1">
      <alignment horizontal="center"/>
    </xf>
    <xf numFmtId="0" fontId="14" fillId="2" borderId="2" xfId="1" applyFill="1" applyBorder="1" applyAlignment="1" applyProtection="1">
      <alignment horizontal="center"/>
    </xf>
    <xf numFmtId="0" fontId="2" fillId="2" borderId="1" xfId="0" applyFont="1" applyFill="1" applyBorder="1" applyAlignment="1">
      <alignment horizontal="center"/>
    </xf>
    <xf numFmtId="0" fontId="2" fillId="2" borderId="0" xfId="0" applyFont="1" applyFill="1" applyBorder="1" applyAlignment="1">
      <alignment horizontal="center"/>
    </xf>
    <xf numFmtId="0" fontId="2" fillId="2" borderId="2"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0" xfId="0" applyFont="1" applyFill="1" applyAlignment="1">
      <alignment horizontal="center"/>
    </xf>
    <xf numFmtId="0" fontId="6" fillId="2" borderId="0" xfId="0" applyFont="1" applyFill="1" applyAlignment="1">
      <alignment horizontal="center"/>
    </xf>
    <xf numFmtId="0" fontId="2" fillId="3" borderId="0" xfId="0" applyFont="1" applyFill="1" applyBorder="1" applyAlignment="1">
      <alignment horizontal="center" vertical="center"/>
    </xf>
    <xf numFmtId="0" fontId="17" fillId="4" borderId="0" xfId="1" applyFont="1" applyFill="1" applyAlignment="1" applyProtection="1">
      <alignment horizontal="center" vertical="center"/>
    </xf>
    <xf numFmtId="0" fontId="14" fillId="4" borderId="0" xfId="1" applyFont="1" applyFill="1" applyAlignment="1" applyProtection="1">
      <alignment horizontal="center" vertical="center"/>
    </xf>
  </cellXfs>
  <cellStyles count="2">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1866900</xdr:colOff>
          <xdr:row>30</xdr:row>
          <xdr:rowOff>152400</xdr:rowOff>
        </xdr:from>
        <xdr:to>
          <xdr:col>2</xdr:col>
          <xdr:colOff>2628900</xdr:colOff>
          <xdr:row>32</xdr:row>
          <xdr:rowOff>31750</xdr:rowOff>
        </xdr:to>
        <xdr:sp macro="" textlink="">
          <xdr:nvSpPr>
            <xdr:cNvPr id="1035" name="Cmd_gen"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0</xdr:colOff>
      <xdr:row>50</xdr:row>
      <xdr:rowOff>0</xdr:rowOff>
    </xdr:from>
    <xdr:to>
      <xdr:col>16</xdr:col>
      <xdr:colOff>1276350</xdr:colOff>
      <xdr:row>51</xdr:row>
      <xdr:rowOff>38100</xdr:rowOff>
    </xdr:to>
    <xdr:pic>
      <xdr:nvPicPr>
        <xdr:cNvPr id="726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753600" y="8096250"/>
          <a:ext cx="1276350" cy="2000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3:W30"/>
  <sheetViews>
    <sheetView tabSelected="1" workbookViewId="0">
      <selection activeCell="C10" sqref="C10"/>
    </sheetView>
  </sheetViews>
  <sheetFormatPr defaultColWidth="9.1796875" defaultRowHeight="14.5" x14ac:dyDescent="0.35"/>
  <cols>
    <col min="1" max="2" width="9.1796875" style="38"/>
    <col min="3" max="3" width="40.54296875" style="38" bestFit="1" customWidth="1"/>
    <col min="4" max="4" width="19.54296875" style="38" customWidth="1"/>
    <col min="5" max="5" width="12.26953125" style="38" customWidth="1"/>
    <col min="6" max="11" width="9.1796875" style="38"/>
    <col min="12" max="21" width="9.1796875" style="39"/>
    <col min="22" max="22" width="10.453125" style="39" customWidth="1"/>
    <col min="23" max="16384" width="9.1796875" style="39"/>
  </cols>
  <sheetData>
    <row r="3" spans="2:23" ht="21" x14ac:dyDescent="0.35">
      <c r="C3" s="86" t="s">
        <v>465</v>
      </c>
      <c r="D3" s="87"/>
    </row>
    <row r="5" spans="2:23" ht="15" thickBot="1" x14ac:dyDescent="0.4"/>
    <row r="6" spans="2:23" x14ac:dyDescent="0.35">
      <c r="B6" s="40"/>
      <c r="C6" s="41"/>
      <c r="D6" s="41"/>
      <c r="E6" s="42"/>
    </row>
    <row r="7" spans="2:23" x14ac:dyDescent="0.35">
      <c r="B7" s="75" t="s">
        <v>464</v>
      </c>
      <c r="C7" s="76"/>
      <c r="D7" s="76"/>
      <c r="E7" s="77"/>
    </row>
    <row r="8" spans="2:23" x14ac:dyDescent="0.35">
      <c r="B8" s="43"/>
      <c r="C8" s="44"/>
      <c r="D8" s="44"/>
      <c r="E8" s="45"/>
    </row>
    <row r="9" spans="2:23" x14ac:dyDescent="0.35">
      <c r="B9" s="43"/>
      <c r="C9" s="46"/>
      <c r="D9" s="46"/>
      <c r="E9" s="47"/>
    </row>
    <row r="10" spans="2:23" x14ac:dyDescent="0.35">
      <c r="B10" s="43"/>
      <c r="C10" s="46" t="s">
        <v>459</v>
      </c>
      <c r="D10" s="46">
        <v>600</v>
      </c>
      <c r="E10" s="47" t="s">
        <v>0</v>
      </c>
    </row>
    <row r="11" spans="2:23" x14ac:dyDescent="0.35">
      <c r="B11" s="43"/>
      <c r="C11" s="46" t="s">
        <v>2</v>
      </c>
      <c r="D11" s="46">
        <v>32</v>
      </c>
      <c r="E11" s="47" t="s">
        <v>0</v>
      </c>
    </row>
    <row r="12" spans="2:23" x14ac:dyDescent="0.35">
      <c r="B12" s="43"/>
      <c r="C12" s="46" t="s">
        <v>179</v>
      </c>
      <c r="D12" s="46">
        <v>1</v>
      </c>
      <c r="E12" s="47"/>
    </row>
    <row r="13" spans="2:23" x14ac:dyDescent="0.35">
      <c r="B13" s="43"/>
      <c r="C13" s="46" t="s">
        <v>11</v>
      </c>
      <c r="D13" s="46">
        <v>2</v>
      </c>
      <c r="E13" s="47"/>
      <c r="W13" s="39" t="s">
        <v>56</v>
      </c>
    </row>
    <row r="14" spans="2:23" x14ac:dyDescent="0.35">
      <c r="B14" s="43"/>
      <c r="C14" s="46" t="s">
        <v>460</v>
      </c>
      <c r="D14" s="48" t="s">
        <v>32</v>
      </c>
      <c r="E14" s="47"/>
      <c r="W14" s="39" t="s">
        <v>32</v>
      </c>
    </row>
    <row r="15" spans="2:23" x14ac:dyDescent="0.35">
      <c r="B15" s="43"/>
      <c r="C15" s="46" t="s">
        <v>177</v>
      </c>
      <c r="D15" s="46">
        <v>32</v>
      </c>
      <c r="E15" s="47"/>
      <c r="W15" s="39" t="s">
        <v>33</v>
      </c>
    </row>
    <row r="16" spans="2:23" x14ac:dyDescent="0.35">
      <c r="B16" s="43"/>
      <c r="C16" s="46" t="s">
        <v>54</v>
      </c>
      <c r="D16" s="46">
        <v>132</v>
      </c>
      <c r="E16" s="47" t="s">
        <v>0</v>
      </c>
      <c r="W16" s="39" t="s">
        <v>34</v>
      </c>
    </row>
    <row r="17" spans="2:23" x14ac:dyDescent="0.35">
      <c r="B17" s="43"/>
      <c r="C17" s="46" t="s">
        <v>178</v>
      </c>
      <c r="D17" s="46">
        <v>500</v>
      </c>
      <c r="E17" s="47"/>
    </row>
    <row r="18" spans="2:23" ht="15" thickBot="1" x14ac:dyDescent="0.4">
      <c r="B18" s="49"/>
      <c r="C18" s="50"/>
      <c r="D18" s="74"/>
      <c r="E18" s="51"/>
    </row>
    <row r="19" spans="2:23" x14ac:dyDescent="0.35">
      <c r="W19" s="39" t="s">
        <v>57</v>
      </c>
    </row>
    <row r="20" spans="2:23" ht="15" thickBot="1" x14ac:dyDescent="0.4">
      <c r="W20" s="39">
        <v>4</v>
      </c>
    </row>
    <row r="21" spans="2:23" x14ac:dyDescent="0.35">
      <c r="B21" s="40"/>
      <c r="C21" s="41"/>
      <c r="D21" s="41"/>
      <c r="E21" s="42"/>
      <c r="W21" s="39">
        <v>2</v>
      </c>
    </row>
    <row r="22" spans="2:23" x14ac:dyDescent="0.35">
      <c r="B22" s="43"/>
      <c r="C22" s="46"/>
      <c r="D22" s="46"/>
      <c r="E22" s="47"/>
    </row>
    <row r="23" spans="2:23" x14ac:dyDescent="0.35">
      <c r="B23" s="75" t="s">
        <v>46</v>
      </c>
      <c r="C23" s="76"/>
      <c r="D23" s="76"/>
      <c r="E23" s="77"/>
      <c r="W23" s="39" t="s">
        <v>457</v>
      </c>
    </row>
    <row r="24" spans="2:23" x14ac:dyDescent="0.35">
      <c r="B24" s="43"/>
      <c r="C24" s="46"/>
      <c r="D24" s="46"/>
      <c r="E24" s="47"/>
    </row>
    <row r="25" spans="2:23" x14ac:dyDescent="0.35">
      <c r="B25" s="43"/>
      <c r="C25" s="46" t="s">
        <v>1</v>
      </c>
      <c r="D25" s="46">
        <v>4</v>
      </c>
      <c r="E25" s="47" t="s">
        <v>0</v>
      </c>
    </row>
    <row r="26" spans="2:23" x14ac:dyDescent="0.35">
      <c r="B26" s="43"/>
      <c r="C26" s="46" t="s">
        <v>12</v>
      </c>
      <c r="D26" s="46">
        <v>2</v>
      </c>
      <c r="E26" s="47" t="s">
        <v>0</v>
      </c>
    </row>
    <row r="27" spans="2:23" x14ac:dyDescent="0.35">
      <c r="B27" s="43"/>
      <c r="C27" s="46" t="s">
        <v>14</v>
      </c>
      <c r="D27" s="52">
        <v>0.05</v>
      </c>
      <c r="E27" s="47"/>
    </row>
    <row r="28" spans="2:23" x14ac:dyDescent="0.35">
      <c r="B28" s="43"/>
      <c r="C28" s="46" t="s">
        <v>15</v>
      </c>
      <c r="D28" s="52">
        <v>0.05</v>
      </c>
      <c r="E28" s="47"/>
    </row>
    <row r="29" spans="2:23" x14ac:dyDescent="0.35">
      <c r="B29" s="43"/>
      <c r="C29" s="46" t="s">
        <v>130</v>
      </c>
      <c r="D29" s="48" t="s">
        <v>457</v>
      </c>
      <c r="E29" s="47"/>
    </row>
    <row r="30" spans="2:23" ht="15" thickBot="1" x14ac:dyDescent="0.4">
      <c r="B30" s="49"/>
      <c r="C30" s="50"/>
      <c r="D30" s="50"/>
      <c r="E30" s="51"/>
    </row>
  </sheetData>
  <sheetProtection algorithmName="SHA-512" hashValue="FGGUlyQb8aXhBBZuUJ6lIYciOkd1JlxnwtK5RTztBppPPfe59jv1ptflQku25xstKQRQFrbRscuuvH/87Lp+Pg==" saltValue="Hsi1hj4NUv8TfrXJAvccTQ==" spinCount="100000" sheet="1" objects="1" scenarios="1"/>
  <protectedRanges>
    <protectedRange sqref="D25:D28" name="Range2"/>
    <protectedRange sqref="D10:D17" name="Range1"/>
  </protectedRanges>
  <mergeCells count="3">
    <mergeCell ref="B7:E7"/>
    <mergeCell ref="B23:E23"/>
    <mergeCell ref="C3:D3"/>
  </mergeCells>
  <phoneticPr fontId="1" type="noConversion"/>
  <dataValidations count="3">
    <dataValidation type="list" showInputMessage="1" showErrorMessage="1" prompt="If DB Size is Less than 50 GB then Small, if the DB Size is less than 200 GB then Medium, if above 200 GB then Large" sqref="D14">
      <formula1>$W$14:$W$16</formula1>
    </dataValidation>
    <dataValidation type="list" allowBlank="1" showInputMessage="1" showErrorMessage="1" prompt="If Windows Based Choose 2 GB, if Unix based then choose either of the values" sqref="D25">
      <formula1>$W$20:$W$21</formula1>
    </dataValidation>
    <dataValidation type="list" showInputMessage="1" showErrorMessage="1" prompt="Oracle DB Server Version " sqref="D29">
      <formula1>$W$23:$W$23</formula1>
    </dataValidation>
  </dataValidations>
  <pageMargins left="0.75" right="0.75" top="1" bottom="1" header="0.5" footer="0.5"/>
  <pageSetup orientation="portrait" horizontalDpi="4294967293" r:id="rId1"/>
  <headerFooter alignWithMargins="0"/>
  <drawing r:id="rId2"/>
  <legacyDrawing r:id="rId3"/>
  <controls>
    <mc:AlternateContent xmlns:mc="http://schemas.openxmlformats.org/markup-compatibility/2006">
      <mc:Choice Requires="x14">
        <control shapeId="1035" r:id="rId4" name="Cmd_gen">
          <controlPr defaultSize="0" autoLine="0" autoPict="0" r:id="rId5">
            <anchor moveWithCells="1">
              <from>
                <xdr:col>2</xdr:col>
                <xdr:colOff>1866900</xdr:colOff>
                <xdr:row>30</xdr:row>
                <xdr:rowOff>152400</xdr:rowOff>
              </from>
              <to>
                <xdr:col>2</xdr:col>
                <xdr:colOff>2628900</xdr:colOff>
                <xdr:row>32</xdr:row>
                <xdr:rowOff>31750</xdr:rowOff>
              </to>
            </anchor>
          </controlPr>
        </control>
      </mc:Choice>
      <mc:Fallback>
        <control shapeId="1035" r:id="rId4" name="Cmd_gen"/>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I48"/>
  <sheetViews>
    <sheetView topLeftCell="A13" workbookViewId="0">
      <selection activeCell="I16" sqref="I16"/>
    </sheetView>
  </sheetViews>
  <sheetFormatPr defaultColWidth="9.1796875" defaultRowHeight="12.5" x14ac:dyDescent="0.25"/>
  <cols>
    <col min="1" max="2" width="9.1796875" style="1"/>
    <col min="3" max="3" width="18.81640625" style="1" bestFit="1" customWidth="1"/>
    <col min="4" max="4" width="15.1796875" style="1" bestFit="1" customWidth="1"/>
    <col min="5" max="5" width="18" style="1" bestFit="1" customWidth="1"/>
    <col min="6" max="6" width="14.54296875" style="1" bestFit="1" customWidth="1"/>
    <col min="7" max="7" width="20" style="1" bestFit="1" customWidth="1"/>
    <col min="8" max="8" width="26.1796875" style="1" bestFit="1" customWidth="1"/>
    <col min="9" max="9" width="12" style="1" customWidth="1"/>
    <col min="10" max="16384" width="9.1796875" style="1"/>
  </cols>
  <sheetData>
    <row r="2" spans="2:9" ht="13" thickBot="1" x14ac:dyDescent="0.3"/>
    <row r="3" spans="2:9" x14ac:dyDescent="0.25">
      <c r="D3" s="13"/>
      <c r="E3" s="14"/>
      <c r="F3" s="14"/>
      <c r="G3" s="15"/>
    </row>
    <row r="4" spans="2:9" x14ac:dyDescent="0.25">
      <c r="D4" s="2"/>
      <c r="E4" s="3" t="s">
        <v>32</v>
      </c>
      <c r="F4" s="18">
        <v>0.1</v>
      </c>
      <c r="G4" s="4"/>
    </row>
    <row r="5" spans="2:9" x14ac:dyDescent="0.25">
      <c r="D5" s="2"/>
      <c r="E5" s="3" t="s">
        <v>33</v>
      </c>
      <c r="F5" s="18">
        <v>0.4</v>
      </c>
      <c r="G5" s="4"/>
    </row>
    <row r="6" spans="2:9" x14ac:dyDescent="0.25">
      <c r="D6" s="2"/>
      <c r="E6" s="3" t="s">
        <v>34</v>
      </c>
      <c r="F6" s="18">
        <v>0.5</v>
      </c>
      <c r="G6" s="4"/>
    </row>
    <row r="7" spans="2:9" ht="13" thickBot="1" x14ac:dyDescent="0.3">
      <c r="D7" s="5"/>
      <c r="E7" s="6"/>
      <c r="F7" s="6"/>
      <c r="G7" s="7"/>
    </row>
    <row r="8" spans="2:9" ht="13" thickBot="1" x14ac:dyDescent="0.3"/>
    <row r="9" spans="2:9" x14ac:dyDescent="0.25">
      <c r="B9" s="13"/>
      <c r="C9" s="14"/>
      <c r="D9" s="14"/>
      <c r="E9" s="14"/>
      <c r="F9" s="14"/>
      <c r="G9" s="14"/>
      <c r="H9" s="14"/>
      <c r="I9" s="15"/>
    </row>
    <row r="10" spans="2:9" ht="13" x14ac:dyDescent="0.3">
      <c r="B10" s="78" t="s">
        <v>42</v>
      </c>
      <c r="C10" s="79"/>
      <c r="D10" s="79"/>
      <c r="E10" s="79"/>
      <c r="F10" s="79"/>
      <c r="G10" s="79"/>
      <c r="H10" s="79"/>
      <c r="I10" s="80"/>
    </row>
    <row r="11" spans="2:9" x14ac:dyDescent="0.25">
      <c r="B11" s="2"/>
      <c r="C11" s="3"/>
      <c r="D11" s="3"/>
      <c r="E11" s="3"/>
      <c r="F11" s="3"/>
      <c r="G11" s="3"/>
      <c r="H11" s="3"/>
      <c r="I11" s="4"/>
    </row>
    <row r="12" spans="2:9" x14ac:dyDescent="0.25">
      <c r="B12" s="2"/>
      <c r="C12" s="3"/>
      <c r="D12" s="3"/>
      <c r="E12" s="3"/>
      <c r="F12" s="3"/>
      <c r="G12" s="3"/>
      <c r="H12" s="3"/>
      <c r="I12" s="4"/>
    </row>
    <row r="13" spans="2:9" x14ac:dyDescent="0.25">
      <c r="B13" s="2"/>
      <c r="C13" s="3" t="s">
        <v>3</v>
      </c>
      <c r="D13" s="16" t="s">
        <v>4</v>
      </c>
      <c r="E13" s="16" t="s">
        <v>5</v>
      </c>
      <c r="F13" s="3" t="s">
        <v>31</v>
      </c>
      <c r="G13" s="3" t="s">
        <v>6</v>
      </c>
      <c r="H13" s="16" t="s">
        <v>7</v>
      </c>
      <c r="I13" s="17" t="s">
        <v>38</v>
      </c>
    </row>
    <row r="14" spans="2:9" x14ac:dyDescent="0.25">
      <c r="B14" s="2"/>
      <c r="C14" s="3"/>
      <c r="D14" s="16"/>
      <c r="E14" s="16"/>
      <c r="F14" s="3"/>
      <c r="G14" s="3"/>
      <c r="H14" s="16"/>
      <c r="I14" s="17"/>
    </row>
    <row r="15" spans="2:9" x14ac:dyDescent="0.25">
      <c r="B15" s="2"/>
      <c r="C15" s="3" t="s">
        <v>16</v>
      </c>
      <c r="D15" s="16" t="s">
        <v>26</v>
      </c>
      <c r="E15" s="16" t="s">
        <v>29</v>
      </c>
      <c r="F15" s="19">
        <v>128</v>
      </c>
      <c r="G15" s="16" t="s">
        <v>35</v>
      </c>
      <c r="H15" s="16" t="s">
        <v>37</v>
      </c>
      <c r="I15" s="17">
        <f>F4*'Tablespace Alloc'!D10</f>
        <v>36</v>
      </c>
    </row>
    <row r="16" spans="2:9" x14ac:dyDescent="0.25">
      <c r="B16" s="2"/>
      <c r="C16" s="3" t="s">
        <v>19</v>
      </c>
      <c r="D16" s="16" t="s">
        <v>27</v>
      </c>
      <c r="E16" s="16" t="s">
        <v>29</v>
      </c>
      <c r="F16" s="19">
        <v>128</v>
      </c>
      <c r="G16" s="16" t="s">
        <v>35</v>
      </c>
      <c r="H16" s="16" t="s">
        <v>37</v>
      </c>
      <c r="I16" s="17">
        <f>F4*'Tablespace Alloc'!D11</f>
        <v>21</v>
      </c>
    </row>
    <row r="17" spans="2:9" x14ac:dyDescent="0.25">
      <c r="B17" s="2"/>
      <c r="C17" s="3" t="s">
        <v>17</v>
      </c>
      <c r="D17" s="16" t="s">
        <v>26</v>
      </c>
      <c r="E17" s="16" t="s">
        <v>29</v>
      </c>
      <c r="F17" s="19">
        <v>1024</v>
      </c>
      <c r="G17" s="16" t="s">
        <v>35</v>
      </c>
      <c r="H17" s="16" t="s">
        <v>37</v>
      </c>
      <c r="I17" s="17">
        <f>F5*'Tablespace Alloc'!D10</f>
        <v>144</v>
      </c>
    </row>
    <row r="18" spans="2:9" x14ac:dyDescent="0.25">
      <c r="B18" s="2"/>
      <c r="C18" s="3" t="s">
        <v>20</v>
      </c>
      <c r="D18" s="16" t="s">
        <v>27</v>
      </c>
      <c r="E18" s="16" t="s">
        <v>29</v>
      </c>
      <c r="F18" s="19">
        <v>512</v>
      </c>
      <c r="G18" s="16" t="s">
        <v>35</v>
      </c>
      <c r="H18" s="16" t="s">
        <v>37</v>
      </c>
      <c r="I18" s="17">
        <f>F5*'Tablespace Alloc'!D11</f>
        <v>84</v>
      </c>
    </row>
    <row r="19" spans="2:9" x14ac:dyDescent="0.25">
      <c r="B19" s="2"/>
      <c r="C19" s="3" t="s">
        <v>18</v>
      </c>
      <c r="D19" s="16" t="s">
        <v>26</v>
      </c>
      <c r="E19" s="16" t="s">
        <v>29</v>
      </c>
      <c r="F19" s="19">
        <f>5*1024</f>
        <v>5120</v>
      </c>
      <c r="G19" s="16" t="s">
        <v>35</v>
      </c>
      <c r="H19" s="16" t="s">
        <v>37</v>
      </c>
      <c r="I19" s="17">
        <f>F6*'Tablespace Alloc'!D10</f>
        <v>180</v>
      </c>
    </row>
    <row r="20" spans="2:9" x14ac:dyDescent="0.25">
      <c r="B20" s="2"/>
      <c r="C20" s="3" t="s">
        <v>21</v>
      </c>
      <c r="D20" s="16" t="s">
        <v>27</v>
      </c>
      <c r="E20" s="16" t="s">
        <v>29</v>
      </c>
      <c r="F20" s="19">
        <f>2*1024</f>
        <v>2048</v>
      </c>
      <c r="G20" s="16" t="s">
        <v>35</v>
      </c>
      <c r="H20" s="16" t="s">
        <v>37</v>
      </c>
      <c r="I20" s="17">
        <f>F6*'Tablespace Alloc'!D11</f>
        <v>105</v>
      </c>
    </row>
    <row r="21" spans="2:9" x14ac:dyDescent="0.25">
      <c r="B21" s="2"/>
      <c r="C21" s="3" t="s">
        <v>22</v>
      </c>
      <c r="D21" s="16" t="s">
        <v>28</v>
      </c>
      <c r="E21" s="16" t="s">
        <v>29</v>
      </c>
      <c r="F21" s="19" t="s">
        <v>30</v>
      </c>
      <c r="G21" s="16" t="s">
        <v>36</v>
      </c>
      <c r="H21" s="16" t="s">
        <v>37</v>
      </c>
      <c r="I21" s="17">
        <v>2</v>
      </c>
    </row>
    <row r="22" spans="2:9" x14ac:dyDescent="0.25">
      <c r="B22" s="2"/>
      <c r="C22" s="3" t="s">
        <v>23</v>
      </c>
      <c r="D22" s="16" t="s">
        <v>23</v>
      </c>
      <c r="E22" s="16" t="s">
        <v>29</v>
      </c>
      <c r="F22" s="19">
        <v>1024</v>
      </c>
      <c r="G22" s="16" t="s">
        <v>30</v>
      </c>
      <c r="H22" s="16" t="s">
        <v>30</v>
      </c>
      <c r="I22" s="22">
        <f>'Tablespace Alloc'!D14</f>
        <v>30</v>
      </c>
    </row>
    <row r="23" spans="2:9" x14ac:dyDescent="0.25">
      <c r="B23" s="2"/>
      <c r="C23" s="3" t="s">
        <v>24</v>
      </c>
      <c r="D23" s="16" t="s">
        <v>24</v>
      </c>
      <c r="E23" s="16" t="s">
        <v>29</v>
      </c>
      <c r="F23" s="19" t="s">
        <v>30</v>
      </c>
      <c r="G23" s="16" t="s">
        <v>30</v>
      </c>
      <c r="H23" s="16" t="s">
        <v>30</v>
      </c>
      <c r="I23" s="22">
        <f>'Tablespace Alloc'!D13</f>
        <v>6</v>
      </c>
    </row>
    <row r="24" spans="2:9" x14ac:dyDescent="0.25">
      <c r="B24" s="2"/>
      <c r="C24" s="3" t="s">
        <v>25</v>
      </c>
      <c r="D24" s="16" t="s">
        <v>25</v>
      </c>
      <c r="E24" s="16" t="s">
        <v>30</v>
      </c>
      <c r="F24" s="19" t="s">
        <v>30</v>
      </c>
      <c r="G24" s="16" t="s">
        <v>30</v>
      </c>
      <c r="H24" s="16" t="s">
        <v>30</v>
      </c>
      <c r="I24" s="22">
        <f>'Tablespace Alloc'!D15</f>
        <v>30</v>
      </c>
    </row>
    <row r="25" spans="2:9" x14ac:dyDescent="0.25">
      <c r="B25" s="2"/>
      <c r="C25" s="3"/>
      <c r="D25" s="16"/>
      <c r="E25" s="16"/>
      <c r="F25" s="19"/>
      <c r="G25" s="16"/>
      <c r="H25" s="16"/>
      <c r="I25" s="4"/>
    </row>
    <row r="26" spans="2:9" x14ac:dyDescent="0.25">
      <c r="B26" s="2"/>
      <c r="C26" s="3"/>
      <c r="D26" s="16"/>
      <c r="E26" s="16"/>
      <c r="F26" s="19"/>
      <c r="G26" s="16"/>
      <c r="H26" s="16"/>
      <c r="I26" s="4"/>
    </row>
    <row r="27" spans="2:9" ht="13" thickBot="1" x14ac:dyDescent="0.3">
      <c r="B27" s="5"/>
      <c r="C27" s="6"/>
      <c r="D27" s="6"/>
      <c r="E27" s="6"/>
      <c r="F27" s="6"/>
      <c r="G27" s="6"/>
      <c r="H27" s="6"/>
      <c r="I27" s="7"/>
    </row>
    <row r="29" spans="2:9" ht="13" thickBot="1" x14ac:dyDescent="0.3"/>
    <row r="30" spans="2:9" x14ac:dyDescent="0.25">
      <c r="B30" s="13"/>
      <c r="C30" s="14"/>
      <c r="D30" s="14"/>
      <c r="E30" s="14"/>
      <c r="F30" s="14"/>
      <c r="G30" s="14"/>
      <c r="H30" s="14"/>
      <c r="I30" s="15"/>
    </row>
    <row r="31" spans="2:9" ht="13" x14ac:dyDescent="0.3">
      <c r="B31" s="78" t="s">
        <v>41</v>
      </c>
      <c r="C31" s="79"/>
      <c r="D31" s="79"/>
      <c r="E31" s="79"/>
      <c r="F31" s="79"/>
      <c r="G31" s="79"/>
      <c r="H31" s="79"/>
      <c r="I31" s="80"/>
    </row>
    <row r="32" spans="2:9" x14ac:dyDescent="0.25">
      <c r="B32" s="2"/>
      <c r="C32" s="3"/>
      <c r="D32" s="3"/>
      <c r="E32" s="3"/>
      <c r="F32" s="3"/>
      <c r="G32" s="3"/>
      <c r="H32" s="3"/>
      <c r="I32" s="4"/>
    </row>
    <row r="33" spans="2:9" x14ac:dyDescent="0.25">
      <c r="B33" s="2"/>
      <c r="C33" s="3"/>
      <c r="D33" s="3"/>
      <c r="E33" s="3"/>
      <c r="F33" s="3"/>
      <c r="G33" s="3"/>
      <c r="H33" s="3"/>
      <c r="I33" s="4"/>
    </row>
    <row r="34" spans="2:9" x14ac:dyDescent="0.25">
      <c r="B34" s="2"/>
      <c r="C34" s="3" t="s">
        <v>3</v>
      </c>
      <c r="D34" s="16" t="s">
        <v>4</v>
      </c>
      <c r="E34" s="16" t="s">
        <v>5</v>
      </c>
      <c r="F34" s="3" t="s">
        <v>31</v>
      </c>
      <c r="G34" s="3" t="s">
        <v>6</v>
      </c>
      <c r="H34" s="16" t="s">
        <v>7</v>
      </c>
      <c r="I34" s="4" t="s">
        <v>38</v>
      </c>
    </row>
    <row r="35" spans="2:9" x14ac:dyDescent="0.25">
      <c r="B35" s="2"/>
      <c r="C35" s="3"/>
      <c r="D35" s="16"/>
      <c r="E35" s="16"/>
      <c r="F35" s="3"/>
      <c r="G35" s="3"/>
      <c r="H35" s="16"/>
      <c r="I35" s="4"/>
    </row>
    <row r="36" spans="2:9" x14ac:dyDescent="0.25">
      <c r="B36" s="2"/>
      <c r="C36" s="3" t="s">
        <v>16</v>
      </c>
      <c r="D36" s="16" t="s">
        <v>26</v>
      </c>
      <c r="E36" s="16" t="s">
        <v>29</v>
      </c>
      <c r="F36" s="19">
        <v>128</v>
      </c>
      <c r="G36" s="16" t="s">
        <v>35</v>
      </c>
      <c r="H36" s="16" t="s">
        <v>37</v>
      </c>
      <c r="I36" s="17">
        <f>F4*'Tablespace Alloc'!D10</f>
        <v>36</v>
      </c>
    </row>
    <row r="37" spans="2:9" x14ac:dyDescent="0.25">
      <c r="B37" s="2"/>
      <c r="C37" s="3" t="s">
        <v>19</v>
      </c>
      <c r="D37" s="16" t="s">
        <v>27</v>
      </c>
      <c r="E37" s="16" t="s">
        <v>29</v>
      </c>
      <c r="F37" s="19">
        <v>128</v>
      </c>
      <c r="G37" s="16" t="s">
        <v>35</v>
      </c>
      <c r="H37" s="16" t="s">
        <v>37</v>
      </c>
      <c r="I37" s="17">
        <f>F4*'Tablespace Alloc'!D11</f>
        <v>21</v>
      </c>
    </row>
    <row r="38" spans="2:9" x14ac:dyDescent="0.25">
      <c r="B38" s="2"/>
      <c r="C38" s="3" t="s">
        <v>17</v>
      </c>
      <c r="D38" s="16" t="s">
        <v>26</v>
      </c>
      <c r="E38" s="16" t="s">
        <v>29</v>
      </c>
      <c r="F38" s="19">
        <v>1024</v>
      </c>
      <c r="G38" s="16" t="s">
        <v>35</v>
      </c>
      <c r="H38" s="16" t="s">
        <v>37</v>
      </c>
      <c r="I38" s="17">
        <f>F5*'Tablespace Alloc'!D10</f>
        <v>144</v>
      </c>
    </row>
    <row r="39" spans="2:9" x14ac:dyDescent="0.25">
      <c r="B39" s="2"/>
      <c r="C39" s="3" t="s">
        <v>20</v>
      </c>
      <c r="D39" s="16" t="s">
        <v>27</v>
      </c>
      <c r="E39" s="16" t="s">
        <v>29</v>
      </c>
      <c r="F39" s="19">
        <v>512</v>
      </c>
      <c r="G39" s="16" t="s">
        <v>35</v>
      </c>
      <c r="H39" s="16" t="s">
        <v>37</v>
      </c>
      <c r="I39" s="17">
        <f>F5*'Tablespace Alloc'!D11</f>
        <v>84</v>
      </c>
    </row>
    <row r="40" spans="2:9" x14ac:dyDescent="0.25">
      <c r="B40" s="2"/>
      <c r="C40" s="3" t="s">
        <v>18</v>
      </c>
      <c r="D40" s="16" t="s">
        <v>26</v>
      </c>
      <c r="E40" s="16" t="s">
        <v>29</v>
      </c>
      <c r="F40" s="19">
        <f>5*1024</f>
        <v>5120</v>
      </c>
      <c r="G40" s="16" t="s">
        <v>35</v>
      </c>
      <c r="H40" s="16" t="s">
        <v>37</v>
      </c>
      <c r="I40" s="17">
        <f>F6*'Tablespace Alloc'!D10</f>
        <v>180</v>
      </c>
    </row>
    <row r="41" spans="2:9" x14ac:dyDescent="0.25">
      <c r="B41" s="2"/>
      <c r="C41" s="3" t="s">
        <v>21</v>
      </c>
      <c r="D41" s="16" t="s">
        <v>27</v>
      </c>
      <c r="E41" s="16" t="s">
        <v>29</v>
      </c>
      <c r="F41" s="19">
        <v>5120</v>
      </c>
      <c r="G41" s="16" t="s">
        <v>35</v>
      </c>
      <c r="H41" s="16" t="s">
        <v>37</v>
      </c>
      <c r="I41" s="17">
        <f>F6*'Tablespace Alloc'!D11</f>
        <v>105</v>
      </c>
    </row>
    <row r="42" spans="2:9" x14ac:dyDescent="0.25">
      <c r="B42" s="2"/>
      <c r="C42" s="3" t="s">
        <v>22</v>
      </c>
      <c r="D42" s="16" t="s">
        <v>28</v>
      </c>
      <c r="E42" s="16" t="s">
        <v>29</v>
      </c>
      <c r="F42" s="19" t="s">
        <v>30</v>
      </c>
      <c r="G42" s="16" t="s">
        <v>36</v>
      </c>
      <c r="H42" s="16" t="s">
        <v>37</v>
      </c>
      <c r="I42" s="17">
        <v>2</v>
      </c>
    </row>
    <row r="43" spans="2:9" x14ac:dyDescent="0.25">
      <c r="B43" s="2"/>
      <c r="C43" s="3" t="s">
        <v>23</v>
      </c>
      <c r="D43" s="16" t="s">
        <v>23</v>
      </c>
      <c r="E43" s="16" t="s">
        <v>29</v>
      </c>
      <c r="F43" s="19">
        <v>1024</v>
      </c>
      <c r="G43" s="16" t="s">
        <v>30</v>
      </c>
      <c r="H43" s="16" t="s">
        <v>30</v>
      </c>
      <c r="I43" s="22">
        <f>'Tablespace Alloc'!D14</f>
        <v>30</v>
      </c>
    </row>
    <row r="44" spans="2:9" x14ac:dyDescent="0.25">
      <c r="B44" s="2"/>
      <c r="C44" s="3" t="s">
        <v>24</v>
      </c>
      <c r="D44" s="16" t="s">
        <v>24</v>
      </c>
      <c r="E44" s="16" t="s">
        <v>29</v>
      </c>
      <c r="F44" s="19" t="s">
        <v>30</v>
      </c>
      <c r="G44" s="16" t="s">
        <v>30</v>
      </c>
      <c r="H44" s="16" t="s">
        <v>30</v>
      </c>
      <c r="I44" s="22">
        <f>'Tablespace Alloc'!D13</f>
        <v>6</v>
      </c>
    </row>
    <row r="45" spans="2:9" x14ac:dyDescent="0.25">
      <c r="B45" s="2"/>
      <c r="C45" s="3" t="s">
        <v>39</v>
      </c>
      <c r="D45" s="16" t="s">
        <v>25</v>
      </c>
      <c r="E45" s="16" t="s">
        <v>30</v>
      </c>
      <c r="F45" s="19" t="s">
        <v>30</v>
      </c>
      <c r="G45" s="16" t="s">
        <v>30</v>
      </c>
      <c r="H45" s="16" t="s">
        <v>30</v>
      </c>
      <c r="I45" s="22">
        <f>'Tablespace Alloc'!D15</f>
        <v>30</v>
      </c>
    </row>
    <row r="46" spans="2:9" x14ac:dyDescent="0.25">
      <c r="B46" s="2"/>
      <c r="C46" s="3" t="s">
        <v>45</v>
      </c>
      <c r="D46" s="16" t="s">
        <v>25</v>
      </c>
      <c r="E46" s="16" t="s">
        <v>30</v>
      </c>
      <c r="F46" s="19" t="s">
        <v>30</v>
      </c>
      <c r="G46" s="16" t="s">
        <v>30</v>
      </c>
      <c r="H46" s="16" t="s">
        <v>30</v>
      </c>
      <c r="I46" s="22">
        <f>'Tablespace Alloc'!D15</f>
        <v>30</v>
      </c>
    </row>
    <row r="47" spans="2:9" x14ac:dyDescent="0.25">
      <c r="B47" s="2"/>
      <c r="C47" s="3"/>
      <c r="D47" s="16"/>
      <c r="E47" s="16"/>
      <c r="F47" s="19"/>
      <c r="G47" s="16"/>
      <c r="H47" s="16"/>
      <c r="I47" s="4"/>
    </row>
    <row r="48" spans="2:9" ht="13" thickBot="1" x14ac:dyDescent="0.3">
      <c r="B48" s="5"/>
      <c r="C48" s="6"/>
      <c r="D48" s="6"/>
      <c r="E48" s="6"/>
      <c r="F48" s="6"/>
      <c r="G48" s="6"/>
      <c r="H48" s="6"/>
      <c r="I48" s="7"/>
    </row>
  </sheetData>
  <protectedRanges>
    <protectedRange sqref="F4:F6" name="Range1"/>
  </protectedRanges>
  <mergeCells count="2">
    <mergeCell ref="B10:I10"/>
    <mergeCell ref="B31:I3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I57"/>
  <sheetViews>
    <sheetView topLeftCell="A16" workbookViewId="0">
      <selection activeCell="C59" sqref="C59"/>
    </sheetView>
  </sheetViews>
  <sheetFormatPr defaultColWidth="9.1796875" defaultRowHeight="12.5" x14ac:dyDescent="0.25"/>
  <cols>
    <col min="1" max="2" width="9.1796875" style="1"/>
    <col min="3" max="3" width="18.81640625" style="1" bestFit="1" customWidth="1"/>
    <col min="4" max="4" width="15.1796875" style="1" bestFit="1" customWidth="1"/>
    <col min="5" max="5" width="18" style="1" bestFit="1" customWidth="1"/>
    <col min="6" max="6" width="14.54296875" style="1" bestFit="1" customWidth="1"/>
    <col min="7" max="7" width="20" style="1" bestFit="1" customWidth="1"/>
    <col min="8" max="8" width="26.1796875" style="1" bestFit="1" customWidth="1"/>
    <col min="9" max="9" width="11.7265625" style="1" customWidth="1"/>
    <col min="10" max="16384" width="9.1796875" style="1"/>
  </cols>
  <sheetData>
    <row r="2" spans="2:9" ht="13" thickBot="1" x14ac:dyDescent="0.3"/>
    <row r="3" spans="2:9" x14ac:dyDescent="0.25">
      <c r="D3" s="13"/>
      <c r="E3" s="14"/>
      <c r="F3" s="14"/>
      <c r="G3" s="15"/>
    </row>
    <row r="4" spans="2:9" x14ac:dyDescent="0.25">
      <c r="D4" s="2"/>
      <c r="E4" s="3" t="s">
        <v>32</v>
      </c>
      <c r="F4" s="18">
        <v>0.35</v>
      </c>
      <c r="G4" s="4"/>
    </row>
    <row r="5" spans="2:9" x14ac:dyDescent="0.25">
      <c r="D5" s="2"/>
      <c r="E5" s="3" t="s">
        <v>33</v>
      </c>
      <c r="F5" s="18">
        <v>0.45</v>
      </c>
      <c r="G5" s="4"/>
    </row>
    <row r="6" spans="2:9" x14ac:dyDescent="0.25">
      <c r="D6" s="2"/>
      <c r="E6" s="3" t="s">
        <v>34</v>
      </c>
      <c r="F6" s="18">
        <v>0.2</v>
      </c>
      <c r="G6" s="4"/>
    </row>
    <row r="7" spans="2:9" ht="13" thickBot="1" x14ac:dyDescent="0.3">
      <c r="D7" s="5"/>
      <c r="E7" s="6"/>
      <c r="F7" s="21"/>
      <c r="G7" s="7"/>
    </row>
    <row r="9" spans="2:9" ht="13" thickBot="1" x14ac:dyDescent="0.3"/>
    <row r="10" spans="2:9" x14ac:dyDescent="0.25">
      <c r="B10" s="13"/>
      <c r="C10" s="14"/>
      <c r="D10" s="14"/>
      <c r="E10" s="14"/>
      <c r="F10" s="14"/>
      <c r="G10" s="14"/>
      <c r="H10" s="14"/>
      <c r="I10" s="15"/>
    </row>
    <row r="11" spans="2:9" ht="13" x14ac:dyDescent="0.3">
      <c r="B11" s="78" t="s">
        <v>40</v>
      </c>
      <c r="C11" s="79"/>
      <c r="D11" s="79"/>
      <c r="E11" s="79"/>
      <c r="F11" s="79"/>
      <c r="G11" s="79"/>
      <c r="H11" s="79"/>
      <c r="I11" s="80"/>
    </row>
    <row r="12" spans="2:9" x14ac:dyDescent="0.25">
      <c r="B12" s="2"/>
      <c r="C12" s="3"/>
      <c r="D12" s="3"/>
      <c r="E12" s="3"/>
      <c r="F12" s="3"/>
      <c r="G12" s="3"/>
      <c r="H12" s="3"/>
      <c r="I12" s="4"/>
    </row>
    <row r="13" spans="2:9" x14ac:dyDescent="0.25">
      <c r="B13" s="2"/>
      <c r="C13" s="3"/>
      <c r="D13" s="3"/>
      <c r="E13" s="3"/>
      <c r="F13" s="3"/>
      <c r="G13" s="3"/>
      <c r="H13" s="3"/>
      <c r="I13" s="4"/>
    </row>
    <row r="14" spans="2:9" x14ac:dyDescent="0.25">
      <c r="B14" s="2"/>
      <c r="C14" s="3" t="s">
        <v>3</v>
      </c>
      <c r="D14" s="16" t="s">
        <v>4</v>
      </c>
      <c r="E14" s="16" t="s">
        <v>5</v>
      </c>
      <c r="F14" s="3" t="s">
        <v>31</v>
      </c>
      <c r="G14" s="3" t="s">
        <v>6</v>
      </c>
      <c r="H14" s="16" t="s">
        <v>7</v>
      </c>
      <c r="I14" s="4" t="s">
        <v>38</v>
      </c>
    </row>
    <row r="15" spans="2:9" x14ac:dyDescent="0.25">
      <c r="B15" s="2"/>
      <c r="C15" s="3"/>
      <c r="D15" s="16"/>
      <c r="E15" s="16"/>
      <c r="F15" s="3"/>
      <c r="G15" s="3"/>
      <c r="H15" s="16"/>
      <c r="I15" s="4"/>
    </row>
    <row r="16" spans="2:9" x14ac:dyDescent="0.25">
      <c r="B16" s="2"/>
      <c r="C16" s="3" t="s">
        <v>16</v>
      </c>
      <c r="D16" s="16" t="s">
        <v>26</v>
      </c>
      <c r="E16" s="16" t="s">
        <v>29</v>
      </c>
      <c r="F16" s="19">
        <v>128</v>
      </c>
      <c r="G16" s="16" t="s">
        <v>35</v>
      </c>
      <c r="H16" s="16" t="s">
        <v>37</v>
      </c>
      <c r="I16" s="17">
        <f>F4*'Tablespace Alloc'!D10</f>
        <v>125.99999999999999</v>
      </c>
    </row>
    <row r="17" spans="2:9" x14ac:dyDescent="0.25">
      <c r="B17" s="2"/>
      <c r="C17" s="3" t="s">
        <v>19</v>
      </c>
      <c r="D17" s="16" t="s">
        <v>27</v>
      </c>
      <c r="E17" s="16" t="s">
        <v>29</v>
      </c>
      <c r="F17" s="19">
        <v>128</v>
      </c>
      <c r="G17" s="16" t="s">
        <v>35</v>
      </c>
      <c r="H17" s="16" t="s">
        <v>37</v>
      </c>
      <c r="I17" s="17">
        <f>F4*'Tablespace Alloc'!D11</f>
        <v>73.5</v>
      </c>
    </row>
    <row r="18" spans="2:9" x14ac:dyDescent="0.25">
      <c r="B18" s="2"/>
      <c r="C18" s="3" t="s">
        <v>17</v>
      </c>
      <c r="D18" s="16" t="s">
        <v>26</v>
      </c>
      <c r="E18" s="16" t="s">
        <v>29</v>
      </c>
      <c r="F18" s="19">
        <f>5*1024</f>
        <v>5120</v>
      </c>
      <c r="G18" s="16" t="s">
        <v>35</v>
      </c>
      <c r="H18" s="16" t="s">
        <v>37</v>
      </c>
      <c r="I18" s="17">
        <f>ROUND(F5*'Tablespace Alloc'!D10*0.4,0)</f>
        <v>65</v>
      </c>
    </row>
    <row r="19" spans="2:9" x14ac:dyDescent="0.25">
      <c r="B19" s="2"/>
      <c r="C19" s="3" t="s">
        <v>20</v>
      </c>
      <c r="D19" s="16" t="s">
        <v>27</v>
      </c>
      <c r="E19" s="16" t="s">
        <v>29</v>
      </c>
      <c r="F19" s="19">
        <f>2*1024</f>
        <v>2048</v>
      </c>
      <c r="G19" s="16" t="s">
        <v>35</v>
      </c>
      <c r="H19" s="16" t="s">
        <v>37</v>
      </c>
      <c r="I19" s="17">
        <f>ROUND(F5*'Tablespace Alloc'!D11*0.4,0)</f>
        <v>38</v>
      </c>
    </row>
    <row r="20" spans="2:9" x14ac:dyDescent="0.25">
      <c r="B20" s="2"/>
      <c r="C20" s="3" t="s">
        <v>18</v>
      </c>
      <c r="D20" s="16" t="s">
        <v>26</v>
      </c>
      <c r="E20" s="16" t="s">
        <v>29</v>
      </c>
      <c r="F20" s="19">
        <f>10*1024</f>
        <v>10240</v>
      </c>
      <c r="G20" s="16" t="s">
        <v>35</v>
      </c>
      <c r="H20" s="16" t="s">
        <v>37</v>
      </c>
      <c r="I20" s="17">
        <f>ROUND(F6*'Tablespace Alloc'!D10*0.4,0)</f>
        <v>29</v>
      </c>
    </row>
    <row r="21" spans="2:9" x14ac:dyDescent="0.25">
      <c r="B21" s="2"/>
      <c r="C21" s="3" t="s">
        <v>21</v>
      </c>
      <c r="D21" s="16" t="s">
        <v>27</v>
      </c>
      <c r="E21" s="16" t="s">
        <v>29</v>
      </c>
      <c r="F21" s="19">
        <v>5120</v>
      </c>
      <c r="G21" s="16" t="s">
        <v>35</v>
      </c>
      <c r="H21" s="16" t="s">
        <v>37</v>
      </c>
      <c r="I21" s="17">
        <f>ROUND(F6*'Tablespace Alloc'!D11*0.4,0)</f>
        <v>17</v>
      </c>
    </row>
    <row r="22" spans="2:9" x14ac:dyDescent="0.25">
      <c r="B22" s="2"/>
      <c r="C22" s="3" t="s">
        <v>188</v>
      </c>
      <c r="D22" s="16" t="s">
        <v>26</v>
      </c>
      <c r="E22" s="16" t="s">
        <v>29</v>
      </c>
      <c r="F22" s="19">
        <v>1024</v>
      </c>
      <c r="G22" s="16" t="s">
        <v>35</v>
      </c>
      <c r="H22" s="16" t="s">
        <v>37</v>
      </c>
      <c r="I22" s="17">
        <f>ROUND(F5*'Tablespace Alloc'!D10*0.6,0)</f>
        <v>97</v>
      </c>
    </row>
    <row r="23" spans="2:9" x14ac:dyDescent="0.25">
      <c r="B23" s="2"/>
      <c r="C23" s="3" t="s">
        <v>189</v>
      </c>
      <c r="D23" s="16" t="s">
        <v>27</v>
      </c>
      <c r="E23" s="16" t="s">
        <v>29</v>
      </c>
      <c r="F23" s="19">
        <v>512</v>
      </c>
      <c r="G23" s="16" t="s">
        <v>35</v>
      </c>
      <c r="H23" s="16" t="s">
        <v>37</v>
      </c>
      <c r="I23" s="17">
        <f>ROUND(F5*'Tablespace Alloc'!D11*0.6,0)</f>
        <v>57</v>
      </c>
    </row>
    <row r="24" spans="2:9" x14ac:dyDescent="0.25">
      <c r="B24" s="2"/>
      <c r="C24" s="3" t="s">
        <v>190</v>
      </c>
      <c r="D24" s="16" t="s">
        <v>26</v>
      </c>
      <c r="E24" s="16" t="s">
        <v>29</v>
      </c>
      <c r="F24" s="19">
        <v>5120</v>
      </c>
      <c r="G24" s="16" t="s">
        <v>35</v>
      </c>
      <c r="H24" s="16" t="s">
        <v>37</v>
      </c>
      <c r="I24" s="17">
        <f>ROUND(F6*'Tablespace Alloc'!D10*0.6,0)</f>
        <v>43</v>
      </c>
    </row>
    <row r="25" spans="2:9" x14ac:dyDescent="0.25">
      <c r="B25" s="2"/>
      <c r="C25" s="3" t="s">
        <v>191</v>
      </c>
      <c r="D25" s="16" t="s">
        <v>27</v>
      </c>
      <c r="E25" s="16" t="s">
        <v>29</v>
      </c>
      <c r="F25" s="19">
        <v>5120</v>
      </c>
      <c r="G25" s="16" t="s">
        <v>35</v>
      </c>
      <c r="H25" s="16" t="s">
        <v>37</v>
      </c>
      <c r="I25" s="17">
        <f>ROUND(F6*'Tablespace Alloc'!D11*0.6,0)</f>
        <v>25</v>
      </c>
    </row>
    <row r="26" spans="2:9" x14ac:dyDescent="0.25">
      <c r="B26" s="2"/>
      <c r="C26" s="3" t="s">
        <v>22</v>
      </c>
      <c r="D26" s="16" t="s">
        <v>28</v>
      </c>
      <c r="E26" s="16" t="s">
        <v>29</v>
      </c>
      <c r="F26" s="19" t="s">
        <v>30</v>
      </c>
      <c r="G26" s="16" t="s">
        <v>36</v>
      </c>
      <c r="H26" s="16" t="s">
        <v>37</v>
      </c>
      <c r="I26" s="17">
        <v>2</v>
      </c>
    </row>
    <row r="27" spans="2:9" x14ac:dyDescent="0.25">
      <c r="B27" s="2"/>
      <c r="C27" s="3" t="s">
        <v>23</v>
      </c>
      <c r="D27" s="16" t="s">
        <v>23</v>
      </c>
      <c r="E27" s="16" t="s">
        <v>29</v>
      </c>
      <c r="F27" s="19">
        <v>1024</v>
      </c>
      <c r="G27" s="16" t="s">
        <v>30</v>
      </c>
      <c r="H27" s="16" t="s">
        <v>30</v>
      </c>
      <c r="I27" s="22">
        <f>'Tablespace Alloc'!D14</f>
        <v>30</v>
      </c>
    </row>
    <row r="28" spans="2:9" x14ac:dyDescent="0.25">
      <c r="B28" s="2"/>
      <c r="C28" s="3" t="s">
        <v>24</v>
      </c>
      <c r="D28" s="16" t="s">
        <v>24</v>
      </c>
      <c r="E28" s="16" t="s">
        <v>29</v>
      </c>
      <c r="F28" s="19" t="s">
        <v>30</v>
      </c>
      <c r="G28" s="16" t="s">
        <v>30</v>
      </c>
      <c r="H28" s="16" t="s">
        <v>30</v>
      </c>
      <c r="I28" s="22">
        <f>'Tablespace Alloc'!D13</f>
        <v>6</v>
      </c>
    </row>
    <row r="29" spans="2:9" x14ac:dyDescent="0.25">
      <c r="B29" s="2"/>
      <c r="C29" s="3" t="s">
        <v>25</v>
      </c>
      <c r="D29" s="16" t="s">
        <v>25</v>
      </c>
      <c r="E29" s="16" t="s">
        <v>30</v>
      </c>
      <c r="F29" s="19" t="s">
        <v>30</v>
      </c>
      <c r="G29" s="16" t="s">
        <v>30</v>
      </c>
      <c r="H29" s="16" t="s">
        <v>30</v>
      </c>
      <c r="I29" s="22">
        <f>'Tablespace Alloc'!D15</f>
        <v>30</v>
      </c>
    </row>
    <row r="30" spans="2:9" x14ac:dyDescent="0.25">
      <c r="B30" s="2"/>
      <c r="C30" s="3"/>
      <c r="D30" s="16"/>
      <c r="E30" s="16"/>
      <c r="F30" s="19"/>
      <c r="G30" s="16"/>
      <c r="H30" s="16"/>
      <c r="I30" s="4"/>
    </row>
    <row r="31" spans="2:9" x14ac:dyDescent="0.25">
      <c r="B31" s="2"/>
      <c r="C31" s="3"/>
      <c r="D31" s="16"/>
      <c r="E31" s="16"/>
      <c r="F31" s="19"/>
      <c r="G31" s="16"/>
      <c r="H31" s="16"/>
      <c r="I31" s="4"/>
    </row>
    <row r="32" spans="2:9" ht="13" thickBot="1" x14ac:dyDescent="0.3">
      <c r="B32" s="5"/>
      <c r="C32" s="6"/>
      <c r="D32" s="6"/>
      <c r="E32" s="6"/>
      <c r="F32" s="6"/>
      <c r="G32" s="6"/>
      <c r="H32" s="6"/>
      <c r="I32" s="7"/>
    </row>
    <row r="34" spans="2:9" ht="13" thickBot="1" x14ac:dyDescent="0.3"/>
    <row r="35" spans="2:9" x14ac:dyDescent="0.25">
      <c r="B35" s="13"/>
      <c r="C35" s="14"/>
      <c r="D35" s="14"/>
      <c r="E35" s="14"/>
      <c r="F35" s="14"/>
      <c r="G35" s="14"/>
      <c r="H35" s="14"/>
      <c r="I35" s="15"/>
    </row>
    <row r="36" spans="2:9" ht="13" x14ac:dyDescent="0.3">
      <c r="B36" s="78" t="s">
        <v>41</v>
      </c>
      <c r="C36" s="79"/>
      <c r="D36" s="79"/>
      <c r="E36" s="79"/>
      <c r="F36" s="79"/>
      <c r="G36" s="79"/>
      <c r="H36" s="79"/>
      <c r="I36" s="80"/>
    </row>
    <row r="37" spans="2:9" x14ac:dyDescent="0.25">
      <c r="B37" s="2"/>
      <c r="C37" s="3"/>
      <c r="D37" s="3"/>
      <c r="E37" s="3"/>
      <c r="F37" s="3"/>
      <c r="G37" s="3"/>
      <c r="H37" s="3"/>
      <c r="I37" s="4"/>
    </row>
    <row r="38" spans="2:9" x14ac:dyDescent="0.25">
      <c r="B38" s="2"/>
      <c r="C38" s="3"/>
      <c r="D38" s="3"/>
      <c r="E38" s="3"/>
      <c r="F38" s="3"/>
      <c r="G38" s="3"/>
      <c r="H38" s="3"/>
      <c r="I38" s="4"/>
    </row>
    <row r="39" spans="2:9" x14ac:dyDescent="0.25">
      <c r="B39" s="2"/>
      <c r="C39" s="3" t="s">
        <v>3</v>
      </c>
      <c r="D39" s="16" t="s">
        <v>4</v>
      </c>
      <c r="E39" s="16" t="s">
        <v>5</v>
      </c>
      <c r="F39" s="3" t="s">
        <v>31</v>
      </c>
      <c r="G39" s="3" t="s">
        <v>6</v>
      </c>
      <c r="H39" s="16" t="s">
        <v>7</v>
      </c>
      <c r="I39" s="4" t="s">
        <v>38</v>
      </c>
    </row>
    <row r="40" spans="2:9" x14ac:dyDescent="0.25">
      <c r="B40" s="2"/>
      <c r="C40" s="3"/>
      <c r="D40" s="16"/>
      <c r="E40" s="16"/>
      <c r="F40" s="3"/>
      <c r="G40" s="3"/>
      <c r="H40" s="16"/>
      <c r="I40" s="4"/>
    </row>
    <row r="41" spans="2:9" x14ac:dyDescent="0.25">
      <c r="B41" s="2"/>
      <c r="C41" s="3" t="s">
        <v>16</v>
      </c>
      <c r="D41" s="16" t="s">
        <v>26</v>
      </c>
      <c r="E41" s="16" t="s">
        <v>29</v>
      </c>
      <c r="F41" s="19">
        <v>128</v>
      </c>
      <c r="G41" s="16" t="s">
        <v>35</v>
      </c>
      <c r="H41" s="16" t="s">
        <v>37</v>
      </c>
      <c r="I41" s="17">
        <f>F4*'Tablespace Alloc'!D10</f>
        <v>125.99999999999999</v>
      </c>
    </row>
    <row r="42" spans="2:9" x14ac:dyDescent="0.25">
      <c r="B42" s="2"/>
      <c r="C42" s="3" t="s">
        <v>19</v>
      </c>
      <c r="D42" s="16" t="s">
        <v>27</v>
      </c>
      <c r="E42" s="16" t="s">
        <v>29</v>
      </c>
      <c r="F42" s="19">
        <v>128</v>
      </c>
      <c r="G42" s="16" t="s">
        <v>35</v>
      </c>
      <c r="H42" s="16" t="s">
        <v>37</v>
      </c>
      <c r="I42" s="17">
        <f>F4*'Tablespace Alloc'!D11</f>
        <v>73.5</v>
      </c>
    </row>
    <row r="43" spans="2:9" x14ac:dyDescent="0.25">
      <c r="B43" s="2"/>
      <c r="C43" s="3" t="s">
        <v>17</v>
      </c>
      <c r="D43" s="16" t="s">
        <v>26</v>
      </c>
      <c r="E43" s="16" t="s">
        <v>29</v>
      </c>
      <c r="F43" s="19">
        <v>1024</v>
      </c>
      <c r="G43" s="16" t="s">
        <v>35</v>
      </c>
      <c r="H43" s="16" t="s">
        <v>37</v>
      </c>
      <c r="I43" s="17">
        <f>F5*'Tablespace Alloc'!D10</f>
        <v>162</v>
      </c>
    </row>
    <row r="44" spans="2:9" x14ac:dyDescent="0.25">
      <c r="B44" s="2"/>
      <c r="C44" s="3" t="s">
        <v>20</v>
      </c>
      <c r="D44" s="16" t="s">
        <v>27</v>
      </c>
      <c r="E44" s="16" t="s">
        <v>29</v>
      </c>
      <c r="F44" s="19">
        <v>512</v>
      </c>
      <c r="G44" s="16" t="s">
        <v>35</v>
      </c>
      <c r="H44" s="16" t="s">
        <v>37</v>
      </c>
      <c r="I44" s="17">
        <f>F5*'Tablespace Alloc'!D11</f>
        <v>94.5</v>
      </c>
    </row>
    <row r="45" spans="2:9" x14ac:dyDescent="0.25">
      <c r="B45" s="2"/>
      <c r="C45" s="3" t="s">
        <v>18</v>
      </c>
      <c r="D45" s="16" t="s">
        <v>26</v>
      </c>
      <c r="E45" s="16" t="s">
        <v>29</v>
      </c>
      <c r="F45" s="19">
        <f>5*1024</f>
        <v>5120</v>
      </c>
      <c r="G45" s="16" t="s">
        <v>35</v>
      </c>
      <c r="H45" s="16" t="s">
        <v>37</v>
      </c>
      <c r="I45" s="17">
        <f>F6*'Tablespace Alloc'!D10</f>
        <v>72</v>
      </c>
    </row>
    <row r="46" spans="2:9" x14ac:dyDescent="0.25">
      <c r="B46" s="2"/>
      <c r="C46" s="3" t="s">
        <v>21</v>
      </c>
      <c r="D46" s="16" t="s">
        <v>27</v>
      </c>
      <c r="E46" s="16" t="s">
        <v>29</v>
      </c>
      <c r="F46" s="19">
        <v>5120</v>
      </c>
      <c r="G46" s="16" t="s">
        <v>35</v>
      </c>
      <c r="H46" s="16" t="s">
        <v>37</v>
      </c>
      <c r="I46" s="17">
        <f>F6*'Tablespace Alloc'!D11</f>
        <v>42</v>
      </c>
    </row>
    <row r="47" spans="2:9" x14ac:dyDescent="0.25">
      <c r="B47" s="2"/>
      <c r="C47" s="3" t="s">
        <v>188</v>
      </c>
      <c r="D47" s="16" t="s">
        <v>26</v>
      </c>
      <c r="E47" s="16" t="s">
        <v>29</v>
      </c>
      <c r="F47" s="19">
        <v>1024</v>
      </c>
      <c r="G47" s="16" t="s">
        <v>35</v>
      </c>
      <c r="H47" s="16" t="s">
        <v>37</v>
      </c>
      <c r="I47" s="17">
        <f>ROUND(F5*'Tablespace Alloc'!D10*0.6,0)</f>
        <v>97</v>
      </c>
    </row>
    <row r="48" spans="2:9" x14ac:dyDescent="0.25">
      <c r="B48" s="2"/>
      <c r="C48" s="3" t="s">
        <v>189</v>
      </c>
      <c r="D48" s="16" t="s">
        <v>27</v>
      </c>
      <c r="E48" s="16" t="s">
        <v>29</v>
      </c>
      <c r="F48" s="19">
        <v>512</v>
      </c>
      <c r="G48" s="16" t="s">
        <v>35</v>
      </c>
      <c r="H48" s="16" t="s">
        <v>37</v>
      </c>
      <c r="I48" s="17">
        <f>ROUND(F5*'Tablespace Alloc'!D11*0.6,0)</f>
        <v>57</v>
      </c>
    </row>
    <row r="49" spans="2:9" x14ac:dyDescent="0.25">
      <c r="B49" s="2"/>
      <c r="C49" s="3" t="s">
        <v>190</v>
      </c>
      <c r="D49" s="16" t="s">
        <v>26</v>
      </c>
      <c r="E49" s="16" t="s">
        <v>29</v>
      </c>
      <c r="F49" s="19">
        <v>5120</v>
      </c>
      <c r="G49" s="16" t="s">
        <v>35</v>
      </c>
      <c r="H49" s="16" t="s">
        <v>37</v>
      </c>
      <c r="I49" s="17">
        <f>ROUND(F6*'Tablespace Alloc'!D10*0.6,0)</f>
        <v>43</v>
      </c>
    </row>
    <row r="50" spans="2:9" x14ac:dyDescent="0.25">
      <c r="B50" s="2"/>
      <c r="C50" s="3" t="s">
        <v>191</v>
      </c>
      <c r="D50" s="16" t="s">
        <v>27</v>
      </c>
      <c r="E50" s="16" t="s">
        <v>29</v>
      </c>
      <c r="F50" s="19">
        <v>5120</v>
      </c>
      <c r="G50" s="16" t="s">
        <v>35</v>
      </c>
      <c r="H50" s="16" t="s">
        <v>37</v>
      </c>
      <c r="I50" s="17">
        <f>ROUND(F6*'Tablespace Alloc'!D11*0.6,0)</f>
        <v>25</v>
      </c>
    </row>
    <row r="51" spans="2:9" x14ac:dyDescent="0.25">
      <c r="B51" s="2"/>
      <c r="C51" s="3" t="s">
        <v>22</v>
      </c>
      <c r="D51" s="16" t="s">
        <v>28</v>
      </c>
      <c r="E51" s="16" t="s">
        <v>29</v>
      </c>
      <c r="F51" s="19" t="s">
        <v>30</v>
      </c>
      <c r="G51" s="16" t="s">
        <v>36</v>
      </c>
      <c r="H51" s="16" t="s">
        <v>37</v>
      </c>
      <c r="I51" s="17">
        <v>2</v>
      </c>
    </row>
    <row r="52" spans="2:9" x14ac:dyDescent="0.25">
      <c r="B52" s="2"/>
      <c r="C52" s="3" t="s">
        <v>23</v>
      </c>
      <c r="D52" s="16" t="s">
        <v>23</v>
      </c>
      <c r="E52" s="16" t="s">
        <v>29</v>
      </c>
      <c r="F52" s="19">
        <v>1024</v>
      </c>
      <c r="G52" s="16" t="s">
        <v>30</v>
      </c>
      <c r="H52" s="16" t="s">
        <v>30</v>
      </c>
      <c r="I52" s="22">
        <f>'Tablespace Alloc'!D14</f>
        <v>30</v>
      </c>
    </row>
    <row r="53" spans="2:9" x14ac:dyDescent="0.25">
      <c r="B53" s="2"/>
      <c r="C53" s="3" t="s">
        <v>24</v>
      </c>
      <c r="D53" s="16" t="s">
        <v>24</v>
      </c>
      <c r="E53" s="16" t="s">
        <v>29</v>
      </c>
      <c r="F53" s="19" t="s">
        <v>30</v>
      </c>
      <c r="G53" s="16" t="s">
        <v>30</v>
      </c>
      <c r="H53" s="16" t="s">
        <v>30</v>
      </c>
      <c r="I53" s="22">
        <f>'Tablespace Alloc'!D13</f>
        <v>6</v>
      </c>
    </row>
    <row r="54" spans="2:9" x14ac:dyDescent="0.25">
      <c r="B54" s="2"/>
      <c r="C54" s="3" t="s">
        <v>39</v>
      </c>
      <c r="D54" s="16" t="s">
        <v>25</v>
      </c>
      <c r="E54" s="16" t="s">
        <v>30</v>
      </c>
      <c r="F54" s="19" t="s">
        <v>30</v>
      </c>
      <c r="G54" s="16" t="s">
        <v>30</v>
      </c>
      <c r="H54" s="16" t="s">
        <v>30</v>
      </c>
      <c r="I54" s="22">
        <f>'Tablespace Alloc'!D15</f>
        <v>30</v>
      </c>
    </row>
    <row r="55" spans="2:9" x14ac:dyDescent="0.25">
      <c r="B55" s="2"/>
      <c r="C55" s="3" t="s">
        <v>45</v>
      </c>
      <c r="D55" s="16" t="s">
        <v>25</v>
      </c>
      <c r="E55" s="16" t="s">
        <v>30</v>
      </c>
      <c r="F55" s="19" t="s">
        <v>30</v>
      </c>
      <c r="G55" s="16" t="s">
        <v>30</v>
      </c>
      <c r="H55" s="16" t="s">
        <v>30</v>
      </c>
      <c r="I55" s="22">
        <f>'Tablespace Alloc'!D15</f>
        <v>30</v>
      </c>
    </row>
    <row r="56" spans="2:9" x14ac:dyDescent="0.25">
      <c r="B56" s="2"/>
      <c r="C56" s="3"/>
      <c r="D56" s="16"/>
      <c r="E56" s="16"/>
      <c r="F56" s="19"/>
      <c r="G56" s="16"/>
      <c r="H56" s="16"/>
      <c r="I56" s="4"/>
    </row>
    <row r="57" spans="2:9" ht="13" thickBot="1" x14ac:dyDescent="0.3">
      <c r="B57" s="5"/>
      <c r="C57" s="6"/>
      <c r="D57" s="6"/>
      <c r="E57" s="6"/>
      <c r="F57" s="6"/>
      <c r="G57" s="6"/>
      <c r="H57" s="6"/>
      <c r="I57" s="7"/>
    </row>
  </sheetData>
  <protectedRanges>
    <protectedRange sqref="F4:F6" name="Range1"/>
  </protectedRanges>
  <mergeCells count="2">
    <mergeCell ref="B11:I11"/>
    <mergeCell ref="B36:I36"/>
  </mergeCells>
  <phoneticPr fontId="1" type="noConversion"/>
  <pageMargins left="0.75" right="0.75" top="1" bottom="1" header="0.5" footer="0.5"/>
  <headerFooter alignWithMargins="0"/>
  <ignoredErrors>
    <ignoredError sqref="F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C3:F16"/>
  <sheetViews>
    <sheetView topLeftCell="A3" zoomScaleNormal="100" workbookViewId="0">
      <selection activeCell="C3" sqref="C3:F3"/>
    </sheetView>
  </sheetViews>
  <sheetFormatPr defaultColWidth="9.1796875" defaultRowHeight="12.5" x14ac:dyDescent="0.25"/>
  <cols>
    <col min="1" max="2" width="9.1796875" style="1"/>
    <col min="3" max="3" width="33.453125" style="1" customWidth="1"/>
    <col min="4" max="4" width="15.1796875" style="1" bestFit="1" customWidth="1"/>
    <col min="5" max="5" width="18" style="1" bestFit="1" customWidth="1"/>
    <col min="6" max="6" width="14.81640625" style="1" bestFit="1" customWidth="1"/>
    <col min="7" max="7" width="20" style="1" bestFit="1" customWidth="1"/>
    <col min="8" max="8" width="26.1796875" style="1" bestFit="1" customWidth="1"/>
    <col min="9" max="16384" width="9.1796875" style="1"/>
  </cols>
  <sheetData>
    <row r="3" spans="3:6" ht="13" x14ac:dyDescent="0.3">
      <c r="C3" s="83" t="str">
        <f>Inputs!B7</f>
        <v xml:space="preserve"> FLEXCUBE Disk Layout &amp; DB Parameters Template v3.0</v>
      </c>
      <c r="D3" s="83"/>
      <c r="E3" s="83"/>
      <c r="F3" s="83"/>
    </row>
    <row r="7" spans="3:6" ht="13" thickBot="1" x14ac:dyDescent="0.3"/>
    <row r="8" spans="3:6" ht="13" x14ac:dyDescent="0.3">
      <c r="C8" s="81" t="s">
        <v>53</v>
      </c>
      <c r="D8" s="82"/>
      <c r="E8" s="82"/>
      <c r="F8" s="15"/>
    </row>
    <row r="9" spans="3:6" x14ac:dyDescent="0.25">
      <c r="C9" s="8" t="s">
        <v>181</v>
      </c>
      <c r="D9" s="9">
        <f>IF(Inputs!D14="MEDIUM",512,IF(Inputs!D14="SMALL",128,1024))</f>
        <v>128</v>
      </c>
      <c r="E9" s="9" t="s">
        <v>183</v>
      </c>
      <c r="F9" s="37" t="str">
        <f>Inputs!D13*6&amp;" Groups"</f>
        <v>12 Groups</v>
      </c>
    </row>
    <row r="10" spans="3:6" x14ac:dyDescent="0.25">
      <c r="C10" s="8" t="s">
        <v>462</v>
      </c>
      <c r="D10" s="20">
        <f>F10*Inputs!D10</f>
        <v>360</v>
      </c>
      <c r="E10" s="9" t="s">
        <v>0</v>
      </c>
      <c r="F10" s="23">
        <v>0.6</v>
      </c>
    </row>
    <row r="11" spans="3:6" x14ac:dyDescent="0.25">
      <c r="C11" s="8" t="s">
        <v>461</v>
      </c>
      <c r="D11" s="20">
        <f>F11*Inputs!D10</f>
        <v>210</v>
      </c>
      <c r="E11" s="9" t="s">
        <v>0</v>
      </c>
      <c r="F11" s="23">
        <v>0.35</v>
      </c>
    </row>
    <row r="12" spans="3:6" x14ac:dyDescent="0.25">
      <c r="C12" s="8" t="s">
        <v>463</v>
      </c>
      <c r="D12" s="20">
        <f>F12*Inputs!D10</f>
        <v>30</v>
      </c>
      <c r="E12" s="9" t="s">
        <v>0</v>
      </c>
      <c r="F12" s="23">
        <v>0.05</v>
      </c>
    </row>
    <row r="13" spans="3:6" x14ac:dyDescent="0.25">
      <c r="C13" s="8" t="s">
        <v>8</v>
      </c>
      <c r="D13" s="20">
        <f>(Inputs!D12*Inputs!D26)+4</f>
        <v>6</v>
      </c>
      <c r="E13" s="9" t="s">
        <v>0</v>
      </c>
      <c r="F13" s="24"/>
    </row>
    <row r="14" spans="3:6" x14ac:dyDescent="0.25">
      <c r="C14" s="8" t="s">
        <v>9</v>
      </c>
      <c r="D14" s="20">
        <f>IF(Inputs!D10*F14&lt;4,4,Inputs!D10*F14)</f>
        <v>30</v>
      </c>
      <c r="E14" s="9" t="s">
        <v>0</v>
      </c>
      <c r="F14" s="23">
        <v>0.05</v>
      </c>
    </row>
    <row r="15" spans="3:6" x14ac:dyDescent="0.25">
      <c r="C15" s="8" t="s">
        <v>10</v>
      </c>
      <c r="D15" s="20">
        <f>IF(Inputs!D10*F15&lt;4,4,Inputs!D10*F15)</f>
        <v>30</v>
      </c>
      <c r="E15" s="9" t="s">
        <v>0</v>
      </c>
      <c r="F15" s="23">
        <v>0.05</v>
      </c>
    </row>
    <row r="16" spans="3:6" ht="13" thickBot="1" x14ac:dyDescent="0.3">
      <c r="C16" s="10" t="s">
        <v>180</v>
      </c>
      <c r="D16" s="11">
        <f>Inputs!D13*6</f>
        <v>12</v>
      </c>
      <c r="E16" s="11" t="s">
        <v>0</v>
      </c>
      <c r="F16" s="7"/>
    </row>
  </sheetData>
  <sheetProtection algorithmName="SHA-512" hashValue="8AFN2WlamZB1k4dec9QdYPJu9+8/0CCvjXVhaMpTtApukEgKnWWVzem+oG3l1tF2GcBYQYf4KDyn2JVyhB3/cQ==" saltValue="HnNcXbsJykpDLz8sRZkNmA==" spinCount="100000" sheet="1" objects="1" scenarios="1"/>
  <mergeCells count="2">
    <mergeCell ref="C8:E8"/>
    <mergeCell ref="C3:F3"/>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1:Q258"/>
  <sheetViews>
    <sheetView workbookViewId="0">
      <selection activeCell="A31" sqref="A31"/>
    </sheetView>
  </sheetViews>
  <sheetFormatPr defaultColWidth="9.1796875" defaultRowHeight="12.5" x14ac:dyDescent="0.25"/>
  <cols>
    <col min="1" max="2" width="9.1796875" style="32"/>
    <col min="3" max="3" width="20.453125" style="32" bestFit="1" customWidth="1"/>
    <col min="4" max="4" width="8.81640625" style="32" bestFit="1" customWidth="1"/>
    <col min="5" max="5" width="19.1796875" style="32" bestFit="1" customWidth="1"/>
    <col min="6" max="6" width="9.1796875" style="32"/>
    <col min="7" max="7" width="3.81640625" style="32" bestFit="1" customWidth="1"/>
    <col min="8" max="9" width="9.1796875" style="32"/>
    <col min="10" max="10" width="17.7265625" style="32" bestFit="1" customWidth="1"/>
    <col min="11" max="13" width="9.1796875" style="32"/>
    <col min="14" max="14" width="15.7265625" style="32" bestFit="1" customWidth="1"/>
    <col min="15" max="15" width="5.54296875" style="32" bestFit="1" customWidth="1"/>
    <col min="16" max="16" width="7.453125" style="32" bestFit="1" customWidth="1"/>
    <col min="17" max="16384" width="9.1796875" style="32"/>
  </cols>
  <sheetData>
    <row r="1" spans="3:10" s="1" customFormat="1" x14ac:dyDescent="0.25"/>
    <row r="2" spans="3:10" s="1" customFormat="1" x14ac:dyDescent="0.25"/>
    <row r="3" spans="3:10" s="1" customFormat="1" x14ac:dyDescent="0.25"/>
    <row r="4" spans="3:10" s="1" customFormat="1" x14ac:dyDescent="0.25"/>
    <row r="5" spans="3:10" s="1" customFormat="1" ht="13" x14ac:dyDescent="0.3">
      <c r="C5" s="79" t="str">
        <f>Inputs!B7</f>
        <v xml:space="preserve"> FLEXCUBE Disk Layout &amp; DB Parameters Template v3.0</v>
      </c>
      <c r="D5" s="79"/>
      <c r="E5" s="79"/>
      <c r="F5" s="79"/>
      <c r="G5" s="79"/>
      <c r="H5" s="79"/>
      <c r="I5" s="79"/>
      <c r="J5" s="79"/>
    </row>
    <row r="6" spans="3:10" s="1" customFormat="1" x14ac:dyDescent="0.25">
      <c r="C6" s="3"/>
      <c r="D6" s="16"/>
      <c r="E6" s="16"/>
      <c r="F6" s="3"/>
      <c r="G6" s="3"/>
      <c r="H6" s="16"/>
      <c r="I6" s="16"/>
      <c r="J6" s="3"/>
    </row>
    <row r="7" spans="3:10" s="1" customFormat="1" x14ac:dyDescent="0.25">
      <c r="C7" s="3"/>
      <c r="D7" s="16"/>
      <c r="E7" s="16"/>
      <c r="F7" s="19"/>
      <c r="G7" s="16"/>
      <c r="H7" s="16"/>
      <c r="I7" s="16"/>
      <c r="J7" s="3"/>
    </row>
    <row r="8" spans="3:10" s="1" customFormat="1" ht="13" thickBot="1" x14ac:dyDescent="0.3"/>
    <row r="9" spans="3:10" s="1" customFormat="1" x14ac:dyDescent="0.25">
      <c r="D9" s="13"/>
      <c r="E9" s="14"/>
      <c r="F9" s="14"/>
      <c r="G9" s="14"/>
      <c r="H9" s="14"/>
      <c r="I9" s="15"/>
    </row>
    <row r="10" spans="3:10" s="1" customFormat="1" x14ac:dyDescent="0.25">
      <c r="D10" s="27"/>
      <c r="E10" s="28" t="s">
        <v>47</v>
      </c>
      <c r="F10" s="29" t="str">
        <f>Inputs!D14</f>
        <v>SMALL</v>
      </c>
      <c r="G10" s="28"/>
      <c r="H10" s="28"/>
      <c r="I10" s="30"/>
    </row>
    <row r="11" spans="3:10" s="1" customFormat="1" x14ac:dyDescent="0.25">
      <c r="D11" s="27"/>
      <c r="E11" s="28" t="s">
        <v>48</v>
      </c>
      <c r="F11" s="29">
        <v>3</v>
      </c>
      <c r="G11" s="28"/>
      <c r="H11" s="28"/>
      <c r="I11" s="30"/>
    </row>
    <row r="12" spans="3:10" s="1" customFormat="1" x14ac:dyDescent="0.25">
      <c r="D12" s="27"/>
      <c r="E12" s="28" t="s">
        <v>49</v>
      </c>
      <c r="F12" s="29">
        <v>100</v>
      </c>
      <c r="G12" s="28" t="s">
        <v>13</v>
      </c>
      <c r="H12" s="28"/>
      <c r="I12" s="30"/>
    </row>
    <row r="13" spans="3:10" s="1" customFormat="1" ht="25" x14ac:dyDescent="0.25">
      <c r="D13" s="27"/>
      <c r="E13" s="31" t="s">
        <v>60</v>
      </c>
      <c r="F13" s="29">
        <v>8</v>
      </c>
      <c r="G13" s="28"/>
      <c r="H13" s="28"/>
      <c r="I13" s="30"/>
    </row>
    <row r="14" spans="3:10" s="1" customFormat="1" x14ac:dyDescent="0.25">
      <c r="D14" s="27"/>
      <c r="E14" s="28" t="s">
        <v>51</v>
      </c>
      <c r="F14" s="28" t="s">
        <v>52</v>
      </c>
      <c r="G14" s="28"/>
      <c r="H14" s="28"/>
      <c r="I14" s="30"/>
    </row>
    <row r="15" spans="3:10" s="1" customFormat="1" ht="13" thickBot="1" x14ac:dyDescent="0.3">
      <c r="D15" s="5"/>
      <c r="E15" s="6"/>
      <c r="F15" s="6"/>
      <c r="G15" s="6"/>
      <c r="H15" s="6"/>
      <c r="I15" s="7"/>
    </row>
    <row r="16" spans="3:10" s="1" customFormat="1" x14ac:dyDescent="0.25"/>
    <row r="17" spans="3:17" s="1" customFormat="1" x14ac:dyDescent="0.25">
      <c r="C17" s="25"/>
      <c r="D17" s="25"/>
      <c r="E17" s="25"/>
      <c r="F17" s="25"/>
      <c r="G17" s="25"/>
      <c r="H17" s="25"/>
      <c r="I17" s="25"/>
      <c r="J17" s="25"/>
      <c r="K17" s="25"/>
      <c r="L17" s="25"/>
      <c r="M17" s="25"/>
      <c r="N17" s="25"/>
      <c r="O17" s="25"/>
      <c r="P17" s="25"/>
      <c r="Q17" s="25"/>
    </row>
    <row r="18" spans="3:17" s="1" customFormat="1" ht="13" x14ac:dyDescent="0.3">
      <c r="C18" s="26" t="s">
        <v>58</v>
      </c>
      <c r="D18" s="26" t="s">
        <v>38</v>
      </c>
      <c r="E18" s="26" t="s">
        <v>3</v>
      </c>
      <c r="F18" s="26" t="s">
        <v>59</v>
      </c>
      <c r="G18" s="26"/>
      <c r="H18" s="25"/>
      <c r="I18" s="25"/>
      <c r="J18" s="26" t="s">
        <v>61</v>
      </c>
      <c r="K18" s="26" t="s">
        <v>50</v>
      </c>
      <c r="L18" s="26" t="s">
        <v>62</v>
      </c>
      <c r="M18" s="25"/>
      <c r="N18" s="26" t="s">
        <v>63</v>
      </c>
      <c r="O18" s="26" t="s">
        <v>64</v>
      </c>
      <c r="P18" s="26" t="s">
        <v>65</v>
      </c>
      <c r="Q18" s="25"/>
    </row>
    <row r="19" spans="3:17" s="1" customFormat="1" x14ac:dyDescent="0.25">
      <c r="C19" s="25"/>
      <c r="D19" s="25"/>
      <c r="E19" s="25"/>
      <c r="F19" s="25"/>
      <c r="G19" s="25"/>
      <c r="H19" s="25"/>
      <c r="I19" s="25"/>
      <c r="J19" s="25"/>
      <c r="K19" s="25"/>
      <c r="L19" s="25"/>
      <c r="M19" s="25"/>
      <c r="N19" s="25"/>
      <c r="O19" s="25"/>
      <c r="P19" s="25"/>
      <c r="Q19" s="25"/>
    </row>
    <row r="20" spans="3:17" x14ac:dyDescent="0.25">
      <c r="C20" s="32" t="s">
        <v>194</v>
      </c>
      <c r="D20" s="32">
        <v>4</v>
      </c>
      <c r="E20" s="32" t="s">
        <v>16</v>
      </c>
      <c r="F20" s="32" t="s">
        <v>26</v>
      </c>
      <c r="J20" s="32" t="s">
        <v>164</v>
      </c>
      <c r="K20" s="32" t="s">
        <v>165</v>
      </c>
      <c r="L20" s="32">
        <v>1</v>
      </c>
      <c r="N20" s="32" t="s">
        <v>168</v>
      </c>
      <c r="O20" s="32">
        <v>100</v>
      </c>
      <c r="P20" s="32">
        <v>1</v>
      </c>
    </row>
    <row r="21" spans="3:17" x14ac:dyDescent="0.25">
      <c r="C21" s="32" t="s">
        <v>195</v>
      </c>
      <c r="D21" s="32">
        <v>4</v>
      </c>
      <c r="E21" s="32" t="s">
        <v>16</v>
      </c>
      <c r="F21" s="32" t="s">
        <v>26</v>
      </c>
      <c r="J21" s="32" t="s">
        <v>166</v>
      </c>
      <c r="K21" s="32" t="s">
        <v>165</v>
      </c>
      <c r="L21" s="32">
        <v>1</v>
      </c>
      <c r="N21" s="32" t="s">
        <v>169</v>
      </c>
      <c r="O21" s="32">
        <v>100</v>
      </c>
      <c r="P21" s="32">
        <v>1</v>
      </c>
    </row>
    <row r="22" spans="3:17" x14ac:dyDescent="0.25">
      <c r="C22" s="32" t="s">
        <v>196</v>
      </c>
      <c r="D22" s="32">
        <v>4</v>
      </c>
      <c r="E22" s="32" t="s">
        <v>16</v>
      </c>
      <c r="F22" s="32" t="s">
        <v>26</v>
      </c>
      <c r="J22" s="32" t="s">
        <v>167</v>
      </c>
      <c r="K22" s="32" t="s">
        <v>165</v>
      </c>
      <c r="L22" s="32">
        <v>1</v>
      </c>
      <c r="N22" s="32" t="s">
        <v>170</v>
      </c>
      <c r="O22" s="32">
        <v>100</v>
      </c>
      <c r="P22" s="32">
        <v>1</v>
      </c>
    </row>
    <row r="23" spans="3:17" x14ac:dyDescent="0.25">
      <c r="C23" s="32" t="s">
        <v>329</v>
      </c>
      <c r="D23" s="32">
        <v>4</v>
      </c>
      <c r="E23" s="32" t="s">
        <v>16</v>
      </c>
      <c r="F23" s="32" t="s">
        <v>26</v>
      </c>
      <c r="J23" s="32" t="s">
        <v>272</v>
      </c>
      <c r="K23" s="32" t="s">
        <v>165</v>
      </c>
      <c r="L23" s="32">
        <v>2</v>
      </c>
      <c r="N23" s="32" t="s">
        <v>171</v>
      </c>
      <c r="O23" s="32">
        <v>100</v>
      </c>
      <c r="P23" s="32">
        <v>1</v>
      </c>
    </row>
    <row r="24" spans="3:17" x14ac:dyDescent="0.25">
      <c r="C24" s="32" t="s">
        <v>330</v>
      </c>
      <c r="D24" s="32">
        <v>4</v>
      </c>
      <c r="E24" s="32" t="s">
        <v>16</v>
      </c>
      <c r="F24" s="32" t="s">
        <v>26</v>
      </c>
      <c r="J24" s="32" t="s">
        <v>273</v>
      </c>
      <c r="K24" s="32" t="s">
        <v>165</v>
      </c>
      <c r="L24" s="32">
        <v>2</v>
      </c>
      <c r="N24" s="32" t="s">
        <v>172</v>
      </c>
      <c r="O24" s="32">
        <v>100</v>
      </c>
      <c r="P24" s="32">
        <v>1</v>
      </c>
    </row>
    <row r="25" spans="3:17" x14ac:dyDescent="0.25">
      <c r="C25" s="32" t="s">
        <v>331</v>
      </c>
      <c r="D25" s="32">
        <v>4</v>
      </c>
      <c r="E25" s="32" t="s">
        <v>16</v>
      </c>
      <c r="F25" s="32" t="s">
        <v>26</v>
      </c>
      <c r="J25" s="32" t="s">
        <v>274</v>
      </c>
      <c r="K25" s="32" t="s">
        <v>165</v>
      </c>
      <c r="L25" s="32">
        <v>2</v>
      </c>
      <c r="N25" s="32" t="s">
        <v>173</v>
      </c>
      <c r="O25" s="32">
        <v>100</v>
      </c>
      <c r="P25" s="32">
        <v>1</v>
      </c>
    </row>
    <row r="26" spans="3:17" x14ac:dyDescent="0.25">
      <c r="C26" s="32" t="s">
        <v>197</v>
      </c>
      <c r="D26" s="32">
        <v>4</v>
      </c>
      <c r="E26" s="32" t="s">
        <v>19</v>
      </c>
      <c r="F26" s="32" t="s">
        <v>27</v>
      </c>
      <c r="N26" s="32" t="s">
        <v>174</v>
      </c>
      <c r="O26" s="32">
        <v>100</v>
      </c>
      <c r="P26" s="32">
        <v>1</v>
      </c>
    </row>
    <row r="27" spans="3:17" x14ac:dyDescent="0.25">
      <c r="C27" s="32" t="s">
        <v>198</v>
      </c>
      <c r="D27" s="32">
        <v>4</v>
      </c>
      <c r="E27" s="32" t="s">
        <v>19</v>
      </c>
      <c r="F27" s="32" t="s">
        <v>27</v>
      </c>
      <c r="N27" s="32" t="s">
        <v>175</v>
      </c>
      <c r="O27" s="32">
        <v>100</v>
      </c>
      <c r="P27" s="32">
        <v>1</v>
      </c>
    </row>
    <row r="28" spans="3:17" x14ac:dyDescent="0.25">
      <c r="C28" s="32" t="s">
        <v>332</v>
      </c>
      <c r="D28" s="32">
        <v>4</v>
      </c>
      <c r="E28" s="32" t="s">
        <v>19</v>
      </c>
      <c r="F28" s="32" t="s">
        <v>27</v>
      </c>
      <c r="N28" s="32" t="s">
        <v>275</v>
      </c>
      <c r="O28" s="32">
        <v>100</v>
      </c>
      <c r="P28" s="32">
        <v>2</v>
      </c>
    </row>
    <row r="29" spans="3:17" x14ac:dyDescent="0.25">
      <c r="C29" s="32" t="s">
        <v>333</v>
      </c>
      <c r="D29" s="32">
        <v>4</v>
      </c>
      <c r="E29" s="32" t="s">
        <v>19</v>
      </c>
      <c r="F29" s="32" t="s">
        <v>27</v>
      </c>
      <c r="N29" s="32" t="s">
        <v>276</v>
      </c>
      <c r="O29" s="32">
        <v>100</v>
      </c>
      <c r="P29" s="32">
        <v>2</v>
      </c>
    </row>
    <row r="30" spans="3:17" x14ac:dyDescent="0.25">
      <c r="C30" s="32" t="s">
        <v>199</v>
      </c>
      <c r="D30" s="32">
        <v>4</v>
      </c>
      <c r="E30" s="32" t="s">
        <v>17</v>
      </c>
      <c r="F30" s="32" t="s">
        <v>26</v>
      </c>
      <c r="N30" s="32" t="s">
        <v>277</v>
      </c>
      <c r="O30" s="32">
        <v>100</v>
      </c>
      <c r="P30" s="32">
        <v>2</v>
      </c>
    </row>
    <row r="31" spans="3:17" x14ac:dyDescent="0.25">
      <c r="C31" s="32" t="s">
        <v>200</v>
      </c>
      <c r="D31" s="32">
        <v>4</v>
      </c>
      <c r="E31" s="32" t="s">
        <v>17</v>
      </c>
      <c r="F31" s="32" t="s">
        <v>26</v>
      </c>
      <c r="N31" s="32" t="s">
        <v>278</v>
      </c>
      <c r="O31" s="32">
        <v>100</v>
      </c>
      <c r="P31" s="32">
        <v>2</v>
      </c>
    </row>
    <row r="32" spans="3:17" x14ac:dyDescent="0.25">
      <c r="C32" s="32" t="s">
        <v>201</v>
      </c>
      <c r="D32" s="32">
        <v>4</v>
      </c>
      <c r="E32" s="32" t="s">
        <v>17</v>
      </c>
      <c r="F32" s="32" t="s">
        <v>26</v>
      </c>
      <c r="N32" s="32" t="s">
        <v>279</v>
      </c>
      <c r="O32" s="32">
        <v>100</v>
      </c>
      <c r="P32" s="32">
        <v>2</v>
      </c>
    </row>
    <row r="33" spans="3:16" x14ac:dyDescent="0.25">
      <c r="C33" s="32" t="s">
        <v>202</v>
      </c>
      <c r="D33" s="32">
        <v>4</v>
      </c>
      <c r="E33" s="32" t="s">
        <v>17</v>
      </c>
      <c r="F33" s="32" t="s">
        <v>26</v>
      </c>
      <c r="N33" s="32" t="s">
        <v>280</v>
      </c>
      <c r="O33" s="32">
        <v>100</v>
      </c>
      <c r="P33" s="32">
        <v>2</v>
      </c>
    </row>
    <row r="34" spans="3:16" x14ac:dyDescent="0.25">
      <c r="C34" s="32" t="s">
        <v>203</v>
      </c>
      <c r="D34" s="32">
        <v>4</v>
      </c>
      <c r="E34" s="32" t="s">
        <v>17</v>
      </c>
      <c r="F34" s="32" t="s">
        <v>26</v>
      </c>
      <c r="N34" s="32" t="s">
        <v>281</v>
      </c>
      <c r="O34" s="32">
        <v>100</v>
      </c>
      <c r="P34" s="32">
        <v>2</v>
      </c>
    </row>
    <row r="35" spans="3:16" x14ac:dyDescent="0.25">
      <c r="C35" s="32" t="s">
        <v>204</v>
      </c>
      <c r="D35" s="32">
        <v>4</v>
      </c>
      <c r="E35" s="32" t="s">
        <v>17</v>
      </c>
      <c r="F35" s="32" t="s">
        <v>26</v>
      </c>
      <c r="N35" s="32" t="s">
        <v>282</v>
      </c>
      <c r="O35" s="32">
        <v>100</v>
      </c>
      <c r="P35" s="32">
        <v>2</v>
      </c>
    </row>
    <row r="36" spans="3:16" x14ac:dyDescent="0.25">
      <c r="C36" s="32" t="s">
        <v>334</v>
      </c>
      <c r="D36" s="32">
        <v>4</v>
      </c>
      <c r="E36" s="32" t="s">
        <v>17</v>
      </c>
      <c r="F36" s="32" t="s">
        <v>26</v>
      </c>
    </row>
    <row r="37" spans="3:16" x14ac:dyDescent="0.25">
      <c r="C37" s="32" t="s">
        <v>335</v>
      </c>
      <c r="D37" s="32">
        <v>4</v>
      </c>
      <c r="E37" s="32" t="s">
        <v>17</v>
      </c>
      <c r="F37" s="32" t="s">
        <v>26</v>
      </c>
    </row>
    <row r="38" spans="3:16" x14ac:dyDescent="0.25">
      <c r="C38" s="32" t="s">
        <v>336</v>
      </c>
      <c r="D38" s="32">
        <v>4</v>
      </c>
      <c r="E38" s="32" t="s">
        <v>17</v>
      </c>
      <c r="F38" s="32" t="s">
        <v>26</v>
      </c>
    </row>
    <row r="39" spans="3:16" x14ac:dyDescent="0.25">
      <c r="C39" s="32" t="s">
        <v>337</v>
      </c>
      <c r="D39" s="32">
        <v>4</v>
      </c>
      <c r="E39" s="32" t="s">
        <v>17</v>
      </c>
      <c r="F39" s="32" t="s">
        <v>26</v>
      </c>
    </row>
    <row r="40" spans="3:16" x14ac:dyDescent="0.25">
      <c r="C40" s="32" t="s">
        <v>338</v>
      </c>
      <c r="D40" s="32">
        <v>4</v>
      </c>
      <c r="E40" s="32" t="s">
        <v>17</v>
      </c>
      <c r="F40" s="32" t="s">
        <v>26</v>
      </c>
    </row>
    <row r="41" spans="3:16" x14ac:dyDescent="0.25">
      <c r="C41" s="32" t="s">
        <v>205</v>
      </c>
      <c r="D41" s="32">
        <v>4</v>
      </c>
      <c r="E41" s="32" t="s">
        <v>20</v>
      </c>
      <c r="F41" s="32" t="s">
        <v>27</v>
      </c>
    </row>
    <row r="42" spans="3:16" x14ac:dyDescent="0.25">
      <c r="C42" s="32" t="s">
        <v>206</v>
      </c>
      <c r="D42" s="32">
        <v>4</v>
      </c>
      <c r="E42" s="32" t="s">
        <v>20</v>
      </c>
      <c r="F42" s="32" t="s">
        <v>27</v>
      </c>
    </row>
    <row r="43" spans="3:16" x14ac:dyDescent="0.25">
      <c r="C43" s="32" t="s">
        <v>207</v>
      </c>
      <c r="D43" s="32">
        <v>4</v>
      </c>
      <c r="E43" s="32" t="s">
        <v>20</v>
      </c>
      <c r="F43" s="32" t="s">
        <v>27</v>
      </c>
    </row>
    <row r="44" spans="3:16" x14ac:dyDescent="0.25">
      <c r="C44" s="32" t="s">
        <v>208</v>
      </c>
      <c r="D44" s="32">
        <v>4</v>
      </c>
      <c r="E44" s="32" t="s">
        <v>20</v>
      </c>
      <c r="F44" s="32" t="s">
        <v>27</v>
      </c>
    </row>
    <row r="45" spans="3:16" x14ac:dyDescent="0.25">
      <c r="C45" s="32" t="s">
        <v>339</v>
      </c>
      <c r="D45" s="32">
        <v>4</v>
      </c>
      <c r="E45" s="32" t="s">
        <v>20</v>
      </c>
      <c r="F45" s="32" t="s">
        <v>27</v>
      </c>
    </row>
    <row r="46" spans="3:16" x14ac:dyDescent="0.25">
      <c r="C46" s="32" t="s">
        <v>340</v>
      </c>
      <c r="D46" s="32">
        <v>4</v>
      </c>
      <c r="E46" s="32" t="s">
        <v>20</v>
      </c>
      <c r="F46" s="32" t="s">
        <v>27</v>
      </c>
    </row>
    <row r="47" spans="3:16" x14ac:dyDescent="0.25">
      <c r="C47" s="32" t="s">
        <v>341</v>
      </c>
      <c r="D47" s="32">
        <v>4</v>
      </c>
      <c r="E47" s="32" t="s">
        <v>20</v>
      </c>
      <c r="F47" s="32" t="s">
        <v>27</v>
      </c>
    </row>
    <row r="48" spans="3:16" x14ac:dyDescent="0.25">
      <c r="C48" s="32" t="s">
        <v>342</v>
      </c>
      <c r="D48" s="32">
        <v>4</v>
      </c>
      <c r="E48" s="32" t="s">
        <v>20</v>
      </c>
      <c r="F48" s="32" t="s">
        <v>27</v>
      </c>
    </row>
    <row r="49" spans="3:6" x14ac:dyDescent="0.25">
      <c r="C49" s="32" t="s">
        <v>209</v>
      </c>
      <c r="D49" s="32">
        <v>4</v>
      </c>
      <c r="E49" s="32" t="s">
        <v>18</v>
      </c>
      <c r="F49" s="32" t="s">
        <v>26</v>
      </c>
    </row>
    <row r="50" spans="3:6" x14ac:dyDescent="0.25">
      <c r="C50" s="32" t="s">
        <v>210</v>
      </c>
      <c r="D50" s="32">
        <v>4</v>
      </c>
      <c r="E50" s="32" t="s">
        <v>18</v>
      </c>
      <c r="F50" s="32" t="s">
        <v>26</v>
      </c>
    </row>
    <row r="51" spans="3:6" x14ac:dyDescent="0.25">
      <c r="C51" s="32" t="s">
        <v>211</v>
      </c>
      <c r="D51" s="32">
        <v>4</v>
      </c>
      <c r="E51" s="32" t="s">
        <v>18</v>
      </c>
      <c r="F51" s="32" t="s">
        <v>26</v>
      </c>
    </row>
    <row r="52" spans="3:6" x14ac:dyDescent="0.25">
      <c r="C52" s="32" t="s">
        <v>212</v>
      </c>
      <c r="D52" s="32">
        <v>4</v>
      </c>
      <c r="E52" s="32" t="s">
        <v>18</v>
      </c>
      <c r="F52" s="32" t="s">
        <v>26</v>
      </c>
    </row>
    <row r="53" spans="3:6" x14ac:dyDescent="0.25">
      <c r="C53" s="32" t="s">
        <v>213</v>
      </c>
      <c r="D53" s="32">
        <v>4</v>
      </c>
      <c r="E53" s="32" t="s">
        <v>18</v>
      </c>
      <c r="F53" s="32" t="s">
        <v>26</v>
      </c>
    </row>
    <row r="54" spans="3:6" x14ac:dyDescent="0.25">
      <c r="C54" s="32" t="s">
        <v>214</v>
      </c>
      <c r="D54" s="32">
        <v>4</v>
      </c>
      <c r="E54" s="32" t="s">
        <v>18</v>
      </c>
      <c r="F54" s="32" t="s">
        <v>26</v>
      </c>
    </row>
    <row r="55" spans="3:6" x14ac:dyDescent="0.25">
      <c r="C55" s="32" t="s">
        <v>215</v>
      </c>
      <c r="D55" s="32">
        <v>4</v>
      </c>
      <c r="E55" s="32" t="s">
        <v>18</v>
      </c>
      <c r="F55" s="32" t="s">
        <v>26</v>
      </c>
    </row>
    <row r="56" spans="3:6" x14ac:dyDescent="0.25">
      <c r="C56" s="32" t="s">
        <v>343</v>
      </c>
      <c r="D56" s="32">
        <v>4</v>
      </c>
      <c r="E56" s="32" t="s">
        <v>18</v>
      </c>
      <c r="F56" s="32" t="s">
        <v>26</v>
      </c>
    </row>
    <row r="57" spans="3:6" x14ac:dyDescent="0.25">
      <c r="C57" s="32" t="s">
        <v>344</v>
      </c>
      <c r="D57" s="32">
        <v>4</v>
      </c>
      <c r="E57" s="32" t="s">
        <v>18</v>
      </c>
      <c r="F57" s="32" t="s">
        <v>26</v>
      </c>
    </row>
    <row r="58" spans="3:6" x14ac:dyDescent="0.25">
      <c r="C58" s="32" t="s">
        <v>345</v>
      </c>
      <c r="D58" s="32">
        <v>4</v>
      </c>
      <c r="E58" s="32" t="s">
        <v>18</v>
      </c>
      <c r="F58" s="32" t="s">
        <v>26</v>
      </c>
    </row>
    <row r="59" spans="3:6" x14ac:dyDescent="0.25">
      <c r="C59" s="32" t="s">
        <v>346</v>
      </c>
      <c r="D59" s="32">
        <v>4</v>
      </c>
      <c r="E59" s="32" t="s">
        <v>18</v>
      </c>
      <c r="F59" s="32" t="s">
        <v>26</v>
      </c>
    </row>
    <row r="60" spans="3:6" x14ac:dyDescent="0.25">
      <c r="C60" s="32" t="s">
        <v>347</v>
      </c>
      <c r="D60" s="32">
        <v>4</v>
      </c>
      <c r="E60" s="32" t="s">
        <v>18</v>
      </c>
      <c r="F60" s="32" t="s">
        <v>26</v>
      </c>
    </row>
    <row r="61" spans="3:6" x14ac:dyDescent="0.25">
      <c r="C61" s="32" t="s">
        <v>348</v>
      </c>
      <c r="D61" s="32">
        <v>4</v>
      </c>
      <c r="E61" s="32" t="s">
        <v>18</v>
      </c>
      <c r="F61" s="32" t="s">
        <v>26</v>
      </c>
    </row>
    <row r="62" spans="3:6" x14ac:dyDescent="0.25">
      <c r="C62" s="32" t="s">
        <v>216</v>
      </c>
      <c r="D62" s="32">
        <v>4</v>
      </c>
      <c r="E62" s="32" t="s">
        <v>21</v>
      </c>
      <c r="F62" s="32" t="s">
        <v>27</v>
      </c>
    </row>
    <row r="63" spans="3:6" x14ac:dyDescent="0.25">
      <c r="C63" s="32" t="s">
        <v>217</v>
      </c>
      <c r="D63" s="32">
        <v>4</v>
      </c>
      <c r="E63" s="32" t="s">
        <v>21</v>
      </c>
      <c r="F63" s="32" t="s">
        <v>27</v>
      </c>
    </row>
    <row r="64" spans="3:6" x14ac:dyDescent="0.25">
      <c r="C64" s="32" t="s">
        <v>218</v>
      </c>
      <c r="D64" s="32">
        <v>4</v>
      </c>
      <c r="E64" s="32" t="s">
        <v>21</v>
      </c>
      <c r="F64" s="32" t="s">
        <v>27</v>
      </c>
    </row>
    <row r="65" spans="3:6" x14ac:dyDescent="0.25">
      <c r="C65" s="32" t="s">
        <v>219</v>
      </c>
      <c r="D65" s="32">
        <v>4</v>
      </c>
      <c r="E65" s="32" t="s">
        <v>21</v>
      </c>
      <c r="F65" s="32" t="s">
        <v>27</v>
      </c>
    </row>
    <row r="66" spans="3:6" x14ac:dyDescent="0.25">
      <c r="C66" s="32" t="s">
        <v>220</v>
      </c>
      <c r="D66" s="32">
        <v>4</v>
      </c>
      <c r="E66" s="32" t="s">
        <v>21</v>
      </c>
      <c r="F66" s="32" t="s">
        <v>27</v>
      </c>
    </row>
    <row r="67" spans="3:6" x14ac:dyDescent="0.25">
      <c r="C67" s="32" t="s">
        <v>349</v>
      </c>
      <c r="D67" s="32">
        <v>4</v>
      </c>
      <c r="E67" s="32" t="s">
        <v>21</v>
      </c>
      <c r="F67" s="32" t="s">
        <v>27</v>
      </c>
    </row>
    <row r="68" spans="3:6" x14ac:dyDescent="0.25">
      <c r="C68" s="32" t="s">
        <v>350</v>
      </c>
      <c r="D68" s="32">
        <v>4</v>
      </c>
      <c r="E68" s="32" t="s">
        <v>21</v>
      </c>
      <c r="F68" s="32" t="s">
        <v>27</v>
      </c>
    </row>
    <row r="69" spans="3:6" x14ac:dyDescent="0.25">
      <c r="C69" s="32" t="s">
        <v>351</v>
      </c>
      <c r="D69" s="32">
        <v>4</v>
      </c>
      <c r="E69" s="32" t="s">
        <v>21</v>
      </c>
      <c r="F69" s="32" t="s">
        <v>27</v>
      </c>
    </row>
    <row r="70" spans="3:6" x14ac:dyDescent="0.25">
      <c r="C70" s="32" t="s">
        <v>352</v>
      </c>
      <c r="D70" s="32">
        <v>4</v>
      </c>
      <c r="E70" s="32" t="s">
        <v>21</v>
      </c>
      <c r="F70" s="32" t="s">
        <v>27</v>
      </c>
    </row>
    <row r="71" spans="3:6" x14ac:dyDescent="0.25">
      <c r="C71" s="32" t="s">
        <v>221</v>
      </c>
      <c r="D71" s="32">
        <v>4</v>
      </c>
      <c r="E71" s="32" t="s">
        <v>43</v>
      </c>
      <c r="F71" s="32" t="s">
        <v>26</v>
      </c>
    </row>
    <row r="72" spans="3:6" x14ac:dyDescent="0.25">
      <c r="C72" s="32" t="s">
        <v>222</v>
      </c>
      <c r="D72" s="32">
        <v>4</v>
      </c>
      <c r="E72" s="32" t="s">
        <v>43</v>
      </c>
      <c r="F72" s="32" t="s">
        <v>26</v>
      </c>
    </row>
    <row r="73" spans="3:6" x14ac:dyDescent="0.25">
      <c r="C73" s="32" t="s">
        <v>223</v>
      </c>
      <c r="D73" s="32">
        <v>4</v>
      </c>
      <c r="E73" s="32" t="s">
        <v>43</v>
      </c>
      <c r="F73" s="32" t="s">
        <v>26</v>
      </c>
    </row>
    <row r="74" spans="3:6" x14ac:dyDescent="0.25">
      <c r="C74" s="32" t="s">
        <v>224</v>
      </c>
      <c r="D74" s="32">
        <v>4</v>
      </c>
      <c r="E74" s="32" t="s">
        <v>43</v>
      </c>
      <c r="F74" s="32" t="s">
        <v>26</v>
      </c>
    </row>
    <row r="75" spans="3:6" x14ac:dyDescent="0.25">
      <c r="C75" s="32" t="s">
        <v>225</v>
      </c>
      <c r="D75" s="32">
        <v>4</v>
      </c>
      <c r="E75" s="32" t="s">
        <v>43</v>
      </c>
      <c r="F75" s="32" t="s">
        <v>26</v>
      </c>
    </row>
    <row r="76" spans="3:6" x14ac:dyDescent="0.25">
      <c r="C76" s="32" t="s">
        <v>226</v>
      </c>
      <c r="D76" s="32">
        <v>4</v>
      </c>
      <c r="E76" s="32" t="s">
        <v>43</v>
      </c>
      <c r="F76" s="32" t="s">
        <v>26</v>
      </c>
    </row>
    <row r="77" spans="3:6" x14ac:dyDescent="0.25">
      <c r="C77" s="32" t="s">
        <v>353</v>
      </c>
      <c r="D77" s="32">
        <v>4</v>
      </c>
      <c r="E77" s="32" t="s">
        <v>43</v>
      </c>
      <c r="F77" s="32" t="s">
        <v>26</v>
      </c>
    </row>
    <row r="78" spans="3:6" x14ac:dyDescent="0.25">
      <c r="C78" s="32" t="s">
        <v>354</v>
      </c>
      <c r="D78" s="32">
        <v>4</v>
      </c>
      <c r="E78" s="32" t="s">
        <v>43</v>
      </c>
      <c r="F78" s="32" t="s">
        <v>26</v>
      </c>
    </row>
    <row r="79" spans="3:6" x14ac:dyDescent="0.25">
      <c r="C79" s="32" t="s">
        <v>355</v>
      </c>
      <c r="D79" s="32">
        <v>4</v>
      </c>
      <c r="E79" s="32" t="s">
        <v>43</v>
      </c>
      <c r="F79" s="32" t="s">
        <v>26</v>
      </c>
    </row>
    <row r="80" spans="3:6" x14ac:dyDescent="0.25">
      <c r="C80" s="32" t="s">
        <v>356</v>
      </c>
      <c r="D80" s="32">
        <v>4</v>
      </c>
      <c r="E80" s="32" t="s">
        <v>43</v>
      </c>
      <c r="F80" s="32" t="s">
        <v>26</v>
      </c>
    </row>
    <row r="81" spans="3:6" x14ac:dyDescent="0.25">
      <c r="C81" s="32" t="s">
        <v>357</v>
      </c>
      <c r="D81" s="32">
        <v>4</v>
      </c>
      <c r="E81" s="32" t="s">
        <v>43</v>
      </c>
      <c r="F81" s="32" t="s">
        <v>26</v>
      </c>
    </row>
    <row r="82" spans="3:6" x14ac:dyDescent="0.25">
      <c r="C82" s="32" t="s">
        <v>227</v>
      </c>
      <c r="D82" s="32">
        <v>4</v>
      </c>
      <c r="E82" s="32" t="s">
        <v>44</v>
      </c>
      <c r="F82" s="32" t="s">
        <v>27</v>
      </c>
    </row>
    <row r="83" spans="3:6" x14ac:dyDescent="0.25">
      <c r="C83" s="32" t="s">
        <v>228</v>
      </c>
      <c r="D83" s="32">
        <v>4</v>
      </c>
      <c r="E83" s="32" t="s">
        <v>44</v>
      </c>
      <c r="F83" s="32" t="s">
        <v>27</v>
      </c>
    </row>
    <row r="84" spans="3:6" x14ac:dyDescent="0.25">
      <c r="C84" s="32" t="s">
        <v>229</v>
      </c>
      <c r="D84" s="32">
        <v>4</v>
      </c>
      <c r="E84" s="32" t="s">
        <v>44</v>
      </c>
      <c r="F84" s="32" t="s">
        <v>27</v>
      </c>
    </row>
    <row r="85" spans="3:6" x14ac:dyDescent="0.25">
      <c r="C85" s="32" t="s">
        <v>230</v>
      </c>
      <c r="D85" s="32">
        <v>4</v>
      </c>
      <c r="E85" s="32" t="s">
        <v>44</v>
      </c>
      <c r="F85" s="32" t="s">
        <v>27</v>
      </c>
    </row>
    <row r="86" spans="3:6" x14ac:dyDescent="0.25">
      <c r="C86" s="32" t="s">
        <v>358</v>
      </c>
      <c r="D86" s="32">
        <v>4</v>
      </c>
      <c r="E86" s="32" t="s">
        <v>44</v>
      </c>
      <c r="F86" s="32" t="s">
        <v>27</v>
      </c>
    </row>
    <row r="87" spans="3:6" x14ac:dyDescent="0.25">
      <c r="C87" s="32" t="s">
        <v>359</v>
      </c>
      <c r="D87" s="32">
        <v>4</v>
      </c>
      <c r="E87" s="32" t="s">
        <v>44</v>
      </c>
      <c r="F87" s="32" t="s">
        <v>27</v>
      </c>
    </row>
    <row r="88" spans="3:6" x14ac:dyDescent="0.25">
      <c r="C88" s="32" t="s">
        <v>360</v>
      </c>
      <c r="D88" s="32">
        <v>4</v>
      </c>
      <c r="E88" s="32" t="s">
        <v>44</v>
      </c>
      <c r="F88" s="32" t="s">
        <v>27</v>
      </c>
    </row>
    <row r="89" spans="3:6" x14ac:dyDescent="0.25">
      <c r="C89" s="32" t="s">
        <v>361</v>
      </c>
      <c r="D89" s="32">
        <v>4</v>
      </c>
      <c r="E89" s="32" t="s">
        <v>44</v>
      </c>
      <c r="F89" s="32" t="s">
        <v>27</v>
      </c>
    </row>
    <row r="90" spans="3:6" x14ac:dyDescent="0.25">
      <c r="C90" s="32" t="s">
        <v>231</v>
      </c>
      <c r="D90" s="32">
        <v>4</v>
      </c>
      <c r="E90" s="32" t="s">
        <v>188</v>
      </c>
      <c r="F90" s="32" t="s">
        <v>26</v>
      </c>
    </row>
    <row r="91" spans="3:6" x14ac:dyDescent="0.25">
      <c r="C91" s="32" t="s">
        <v>232</v>
      </c>
      <c r="D91" s="32">
        <v>4</v>
      </c>
      <c r="E91" s="32" t="s">
        <v>188</v>
      </c>
      <c r="F91" s="32" t="s">
        <v>26</v>
      </c>
    </row>
    <row r="92" spans="3:6" x14ac:dyDescent="0.25">
      <c r="C92" s="32" t="s">
        <v>233</v>
      </c>
      <c r="D92" s="32">
        <v>4</v>
      </c>
      <c r="E92" s="32" t="s">
        <v>188</v>
      </c>
      <c r="F92" s="32" t="s">
        <v>26</v>
      </c>
    </row>
    <row r="93" spans="3:6" x14ac:dyDescent="0.25">
      <c r="C93" s="32" t="s">
        <v>234</v>
      </c>
      <c r="D93" s="32">
        <v>4</v>
      </c>
      <c r="E93" s="32" t="s">
        <v>188</v>
      </c>
      <c r="F93" s="32" t="s">
        <v>26</v>
      </c>
    </row>
    <row r="94" spans="3:6" x14ac:dyDescent="0.25">
      <c r="C94" s="32" t="s">
        <v>235</v>
      </c>
      <c r="D94" s="32">
        <v>4</v>
      </c>
      <c r="E94" s="32" t="s">
        <v>188</v>
      </c>
      <c r="F94" s="32" t="s">
        <v>26</v>
      </c>
    </row>
    <row r="95" spans="3:6" x14ac:dyDescent="0.25">
      <c r="C95" s="32" t="s">
        <v>236</v>
      </c>
      <c r="D95" s="32">
        <v>4</v>
      </c>
      <c r="E95" s="32" t="s">
        <v>188</v>
      </c>
      <c r="F95" s="32" t="s">
        <v>26</v>
      </c>
    </row>
    <row r="96" spans="3:6" x14ac:dyDescent="0.25">
      <c r="C96" s="32" t="s">
        <v>237</v>
      </c>
      <c r="D96" s="32">
        <v>4</v>
      </c>
      <c r="E96" s="32" t="s">
        <v>188</v>
      </c>
      <c r="F96" s="32" t="s">
        <v>26</v>
      </c>
    </row>
    <row r="97" spans="3:6" x14ac:dyDescent="0.25">
      <c r="C97" s="32" t="s">
        <v>238</v>
      </c>
      <c r="D97" s="32">
        <v>4</v>
      </c>
      <c r="E97" s="32" t="s">
        <v>188</v>
      </c>
      <c r="F97" s="32" t="s">
        <v>26</v>
      </c>
    </row>
    <row r="98" spans="3:6" x14ac:dyDescent="0.25">
      <c r="C98" s="32" t="s">
        <v>239</v>
      </c>
      <c r="D98" s="32">
        <v>4</v>
      </c>
      <c r="E98" s="32" t="s">
        <v>188</v>
      </c>
      <c r="F98" s="32" t="s">
        <v>26</v>
      </c>
    </row>
    <row r="99" spans="3:6" x14ac:dyDescent="0.25">
      <c r="C99" s="32" t="s">
        <v>240</v>
      </c>
      <c r="D99" s="32">
        <v>4</v>
      </c>
      <c r="E99" s="32" t="s">
        <v>188</v>
      </c>
      <c r="F99" s="32" t="s">
        <v>26</v>
      </c>
    </row>
    <row r="100" spans="3:6" x14ac:dyDescent="0.25">
      <c r="C100" s="32" t="s">
        <v>241</v>
      </c>
      <c r="D100" s="32">
        <v>4</v>
      </c>
      <c r="E100" s="32" t="s">
        <v>188</v>
      </c>
      <c r="F100" s="32" t="s">
        <v>26</v>
      </c>
    </row>
    <row r="101" spans="3:6" x14ac:dyDescent="0.25">
      <c r="C101" s="32" t="s">
        <v>283</v>
      </c>
      <c r="D101" s="32">
        <v>4</v>
      </c>
      <c r="E101" s="32" t="s">
        <v>188</v>
      </c>
      <c r="F101" s="32" t="s">
        <v>26</v>
      </c>
    </row>
    <row r="102" spans="3:6" x14ac:dyDescent="0.25">
      <c r="C102" s="32" t="s">
        <v>284</v>
      </c>
      <c r="D102" s="32">
        <v>4</v>
      </c>
      <c r="E102" s="32" t="s">
        <v>188</v>
      </c>
      <c r="F102" s="32" t="s">
        <v>26</v>
      </c>
    </row>
    <row r="103" spans="3:6" x14ac:dyDescent="0.25">
      <c r="C103" s="32" t="s">
        <v>362</v>
      </c>
      <c r="D103" s="32">
        <v>4</v>
      </c>
      <c r="E103" s="32" t="s">
        <v>188</v>
      </c>
      <c r="F103" s="32" t="s">
        <v>26</v>
      </c>
    </row>
    <row r="104" spans="3:6" x14ac:dyDescent="0.25">
      <c r="C104" s="32" t="s">
        <v>363</v>
      </c>
      <c r="D104" s="32">
        <v>4</v>
      </c>
      <c r="E104" s="32" t="s">
        <v>188</v>
      </c>
      <c r="F104" s="32" t="s">
        <v>26</v>
      </c>
    </row>
    <row r="105" spans="3:6" x14ac:dyDescent="0.25">
      <c r="C105" s="32" t="s">
        <v>364</v>
      </c>
      <c r="D105" s="32">
        <v>4</v>
      </c>
      <c r="E105" s="32" t="s">
        <v>188</v>
      </c>
      <c r="F105" s="32" t="s">
        <v>26</v>
      </c>
    </row>
    <row r="106" spans="3:6" x14ac:dyDescent="0.25">
      <c r="C106" s="32" t="s">
        <v>365</v>
      </c>
      <c r="D106" s="32">
        <v>4</v>
      </c>
      <c r="E106" s="32" t="s">
        <v>188</v>
      </c>
      <c r="F106" s="32" t="s">
        <v>26</v>
      </c>
    </row>
    <row r="107" spans="3:6" x14ac:dyDescent="0.25">
      <c r="C107" s="32" t="s">
        <v>366</v>
      </c>
      <c r="D107" s="32">
        <v>4</v>
      </c>
      <c r="E107" s="32" t="s">
        <v>188</v>
      </c>
      <c r="F107" s="32" t="s">
        <v>26</v>
      </c>
    </row>
    <row r="108" spans="3:6" x14ac:dyDescent="0.25">
      <c r="C108" s="32" t="s">
        <v>367</v>
      </c>
      <c r="D108" s="32">
        <v>4</v>
      </c>
      <c r="E108" s="32" t="s">
        <v>188</v>
      </c>
      <c r="F108" s="32" t="s">
        <v>26</v>
      </c>
    </row>
    <row r="109" spans="3:6" x14ac:dyDescent="0.25">
      <c r="C109" s="32" t="s">
        <v>368</v>
      </c>
      <c r="D109" s="32">
        <v>4</v>
      </c>
      <c r="E109" s="32" t="s">
        <v>188</v>
      </c>
      <c r="F109" s="32" t="s">
        <v>26</v>
      </c>
    </row>
    <row r="110" spans="3:6" x14ac:dyDescent="0.25">
      <c r="C110" s="32" t="s">
        <v>369</v>
      </c>
      <c r="D110" s="32">
        <v>4</v>
      </c>
      <c r="E110" s="32" t="s">
        <v>188</v>
      </c>
      <c r="F110" s="32" t="s">
        <v>26</v>
      </c>
    </row>
    <row r="111" spans="3:6" x14ac:dyDescent="0.25">
      <c r="C111" s="32" t="s">
        <v>370</v>
      </c>
      <c r="D111" s="32">
        <v>4</v>
      </c>
      <c r="E111" s="32" t="s">
        <v>188</v>
      </c>
      <c r="F111" s="32" t="s">
        <v>26</v>
      </c>
    </row>
    <row r="112" spans="3:6" x14ac:dyDescent="0.25">
      <c r="C112" s="32" t="s">
        <v>371</v>
      </c>
      <c r="D112" s="32">
        <v>4</v>
      </c>
      <c r="E112" s="32" t="s">
        <v>188</v>
      </c>
      <c r="F112" s="32" t="s">
        <v>26</v>
      </c>
    </row>
    <row r="113" spans="3:6" x14ac:dyDescent="0.25">
      <c r="C113" s="32" t="s">
        <v>372</v>
      </c>
      <c r="D113" s="32">
        <v>4</v>
      </c>
      <c r="E113" s="32" t="s">
        <v>188</v>
      </c>
      <c r="F113" s="32" t="s">
        <v>26</v>
      </c>
    </row>
    <row r="114" spans="3:6" x14ac:dyDescent="0.25">
      <c r="C114" s="32" t="s">
        <v>373</v>
      </c>
      <c r="D114" s="32">
        <v>4</v>
      </c>
      <c r="E114" s="32" t="s">
        <v>188</v>
      </c>
      <c r="F114" s="32" t="s">
        <v>26</v>
      </c>
    </row>
    <row r="115" spans="3:6" x14ac:dyDescent="0.25">
      <c r="C115" s="32" t="s">
        <v>374</v>
      </c>
      <c r="D115" s="32">
        <v>4</v>
      </c>
      <c r="E115" s="32" t="s">
        <v>188</v>
      </c>
      <c r="F115" s="32" t="s">
        <v>26</v>
      </c>
    </row>
    <row r="116" spans="3:6" x14ac:dyDescent="0.25">
      <c r="C116" s="32" t="s">
        <v>242</v>
      </c>
      <c r="D116" s="32">
        <v>4</v>
      </c>
      <c r="E116" s="32" t="s">
        <v>189</v>
      </c>
      <c r="F116" s="32" t="s">
        <v>27</v>
      </c>
    </row>
    <row r="117" spans="3:6" x14ac:dyDescent="0.25">
      <c r="C117" s="32" t="s">
        <v>243</v>
      </c>
      <c r="D117" s="32">
        <v>4</v>
      </c>
      <c r="E117" s="32" t="s">
        <v>189</v>
      </c>
      <c r="F117" s="32" t="s">
        <v>27</v>
      </c>
    </row>
    <row r="118" spans="3:6" x14ac:dyDescent="0.25">
      <c r="C118" s="32" t="s">
        <v>244</v>
      </c>
      <c r="D118" s="32">
        <v>4</v>
      </c>
      <c r="E118" s="32" t="s">
        <v>189</v>
      </c>
      <c r="F118" s="32" t="s">
        <v>27</v>
      </c>
    </row>
    <row r="119" spans="3:6" x14ac:dyDescent="0.25">
      <c r="C119" s="32" t="s">
        <v>245</v>
      </c>
      <c r="D119" s="32">
        <v>4</v>
      </c>
      <c r="E119" s="32" t="s">
        <v>189</v>
      </c>
      <c r="F119" s="32" t="s">
        <v>27</v>
      </c>
    </row>
    <row r="120" spans="3:6" x14ac:dyDescent="0.25">
      <c r="C120" s="32" t="s">
        <v>246</v>
      </c>
      <c r="D120" s="32">
        <v>4</v>
      </c>
      <c r="E120" s="32" t="s">
        <v>189</v>
      </c>
      <c r="F120" s="32" t="s">
        <v>27</v>
      </c>
    </row>
    <row r="121" spans="3:6" x14ac:dyDescent="0.25">
      <c r="C121" s="32" t="s">
        <v>247</v>
      </c>
      <c r="D121" s="32">
        <v>4</v>
      </c>
      <c r="E121" s="32" t="s">
        <v>189</v>
      </c>
      <c r="F121" s="32" t="s">
        <v>27</v>
      </c>
    </row>
    <row r="122" spans="3:6" x14ac:dyDescent="0.25">
      <c r="C122" s="32" t="s">
        <v>248</v>
      </c>
      <c r="D122" s="32">
        <v>4</v>
      </c>
      <c r="E122" s="32" t="s">
        <v>189</v>
      </c>
      <c r="F122" s="32" t="s">
        <v>27</v>
      </c>
    </row>
    <row r="123" spans="3:6" x14ac:dyDescent="0.25">
      <c r="C123" s="32" t="s">
        <v>249</v>
      </c>
      <c r="D123" s="32">
        <v>4</v>
      </c>
      <c r="E123" s="32" t="s">
        <v>189</v>
      </c>
      <c r="F123" s="32" t="s">
        <v>27</v>
      </c>
    </row>
    <row r="124" spans="3:6" x14ac:dyDescent="0.25">
      <c r="C124" s="32" t="s">
        <v>285</v>
      </c>
      <c r="D124" s="32">
        <v>4</v>
      </c>
      <c r="E124" s="32" t="s">
        <v>189</v>
      </c>
      <c r="F124" s="32" t="s">
        <v>27</v>
      </c>
    </row>
    <row r="125" spans="3:6" x14ac:dyDescent="0.25">
      <c r="C125" s="32" t="s">
        <v>375</v>
      </c>
      <c r="D125" s="32">
        <v>4</v>
      </c>
      <c r="E125" s="32" t="s">
        <v>189</v>
      </c>
      <c r="F125" s="32" t="s">
        <v>27</v>
      </c>
    </row>
    <row r="126" spans="3:6" x14ac:dyDescent="0.25">
      <c r="C126" s="32" t="s">
        <v>376</v>
      </c>
      <c r="D126" s="32">
        <v>4</v>
      </c>
      <c r="E126" s="32" t="s">
        <v>189</v>
      </c>
      <c r="F126" s="32" t="s">
        <v>27</v>
      </c>
    </row>
    <row r="127" spans="3:6" x14ac:dyDescent="0.25">
      <c r="C127" s="32" t="s">
        <v>377</v>
      </c>
      <c r="D127" s="32">
        <v>4</v>
      </c>
      <c r="E127" s="32" t="s">
        <v>189</v>
      </c>
      <c r="F127" s="32" t="s">
        <v>27</v>
      </c>
    </row>
    <row r="128" spans="3:6" x14ac:dyDescent="0.25">
      <c r="C128" s="32" t="s">
        <v>378</v>
      </c>
      <c r="D128" s="32">
        <v>4</v>
      </c>
      <c r="E128" s="32" t="s">
        <v>189</v>
      </c>
      <c r="F128" s="32" t="s">
        <v>27</v>
      </c>
    </row>
    <row r="129" spans="3:6" x14ac:dyDescent="0.25">
      <c r="C129" s="32" t="s">
        <v>379</v>
      </c>
      <c r="D129" s="32">
        <v>4</v>
      </c>
      <c r="E129" s="32" t="s">
        <v>189</v>
      </c>
      <c r="F129" s="32" t="s">
        <v>27</v>
      </c>
    </row>
    <row r="130" spans="3:6" x14ac:dyDescent="0.25">
      <c r="C130" s="32" t="s">
        <v>380</v>
      </c>
      <c r="D130" s="32">
        <v>4</v>
      </c>
      <c r="E130" s="32" t="s">
        <v>189</v>
      </c>
      <c r="F130" s="32" t="s">
        <v>27</v>
      </c>
    </row>
    <row r="131" spans="3:6" x14ac:dyDescent="0.25">
      <c r="C131" s="32" t="s">
        <v>381</v>
      </c>
      <c r="D131" s="32">
        <v>4</v>
      </c>
      <c r="E131" s="32" t="s">
        <v>189</v>
      </c>
      <c r="F131" s="32" t="s">
        <v>27</v>
      </c>
    </row>
    <row r="132" spans="3:6" x14ac:dyDescent="0.25">
      <c r="C132" s="32" t="s">
        <v>382</v>
      </c>
      <c r="D132" s="32">
        <v>4</v>
      </c>
      <c r="E132" s="32" t="s">
        <v>189</v>
      </c>
      <c r="F132" s="32" t="s">
        <v>27</v>
      </c>
    </row>
    <row r="133" spans="3:6" x14ac:dyDescent="0.25">
      <c r="C133" s="32" t="s">
        <v>250</v>
      </c>
      <c r="D133" s="32">
        <v>4</v>
      </c>
      <c r="E133" s="32" t="s">
        <v>190</v>
      </c>
      <c r="F133" s="32" t="s">
        <v>26</v>
      </c>
    </row>
    <row r="134" spans="3:6" x14ac:dyDescent="0.25">
      <c r="C134" s="32" t="s">
        <v>251</v>
      </c>
      <c r="D134" s="32">
        <v>4</v>
      </c>
      <c r="E134" s="32" t="s">
        <v>190</v>
      </c>
      <c r="F134" s="32" t="s">
        <v>26</v>
      </c>
    </row>
    <row r="135" spans="3:6" x14ac:dyDescent="0.25">
      <c r="C135" s="32" t="s">
        <v>252</v>
      </c>
      <c r="D135" s="32">
        <v>4</v>
      </c>
      <c r="E135" s="32" t="s">
        <v>190</v>
      </c>
      <c r="F135" s="32" t="s">
        <v>26</v>
      </c>
    </row>
    <row r="136" spans="3:6" x14ac:dyDescent="0.25">
      <c r="C136" s="32" t="s">
        <v>253</v>
      </c>
      <c r="D136" s="32">
        <v>4</v>
      </c>
      <c r="E136" s="32" t="s">
        <v>190</v>
      </c>
      <c r="F136" s="32" t="s">
        <v>26</v>
      </c>
    </row>
    <row r="137" spans="3:6" x14ac:dyDescent="0.25">
      <c r="C137" s="32" t="s">
        <v>254</v>
      </c>
      <c r="D137" s="32">
        <v>4</v>
      </c>
      <c r="E137" s="32" t="s">
        <v>190</v>
      </c>
      <c r="F137" s="32" t="s">
        <v>26</v>
      </c>
    </row>
    <row r="138" spans="3:6" x14ac:dyDescent="0.25">
      <c r="C138" s="32" t="s">
        <v>255</v>
      </c>
      <c r="D138" s="32">
        <v>4</v>
      </c>
      <c r="E138" s="32" t="s">
        <v>190</v>
      </c>
      <c r="F138" s="32" t="s">
        <v>26</v>
      </c>
    </row>
    <row r="139" spans="3:6" x14ac:dyDescent="0.25">
      <c r="C139" s="32" t="s">
        <v>256</v>
      </c>
      <c r="D139" s="32">
        <v>4</v>
      </c>
      <c r="E139" s="32" t="s">
        <v>190</v>
      </c>
      <c r="F139" s="32" t="s">
        <v>26</v>
      </c>
    </row>
    <row r="140" spans="3:6" x14ac:dyDescent="0.25">
      <c r="C140" s="32" t="s">
        <v>257</v>
      </c>
      <c r="D140" s="32">
        <v>4</v>
      </c>
      <c r="E140" s="32" t="s">
        <v>190</v>
      </c>
      <c r="F140" s="32" t="s">
        <v>26</v>
      </c>
    </row>
    <row r="141" spans="3:6" x14ac:dyDescent="0.25">
      <c r="C141" s="32" t="s">
        <v>258</v>
      </c>
      <c r="D141" s="32">
        <v>4</v>
      </c>
      <c r="E141" s="32" t="s">
        <v>190</v>
      </c>
      <c r="F141" s="32" t="s">
        <v>26</v>
      </c>
    </row>
    <row r="142" spans="3:6" x14ac:dyDescent="0.25">
      <c r="C142" s="32" t="s">
        <v>259</v>
      </c>
      <c r="D142" s="32">
        <v>4</v>
      </c>
      <c r="E142" s="32" t="s">
        <v>190</v>
      </c>
      <c r="F142" s="32" t="s">
        <v>26</v>
      </c>
    </row>
    <row r="143" spans="3:6" x14ac:dyDescent="0.25">
      <c r="C143" s="32" t="s">
        <v>260</v>
      </c>
      <c r="D143" s="32">
        <v>4</v>
      </c>
      <c r="E143" s="32" t="s">
        <v>190</v>
      </c>
      <c r="F143" s="32" t="s">
        <v>26</v>
      </c>
    </row>
    <row r="144" spans="3:6" x14ac:dyDescent="0.25">
      <c r="C144" s="32" t="s">
        <v>261</v>
      </c>
      <c r="D144" s="32">
        <v>4</v>
      </c>
      <c r="E144" s="32" t="s">
        <v>190</v>
      </c>
      <c r="F144" s="32" t="s">
        <v>26</v>
      </c>
    </row>
    <row r="145" spans="3:6" x14ac:dyDescent="0.25">
      <c r="C145" s="32" t="s">
        <v>262</v>
      </c>
      <c r="D145" s="32">
        <v>4</v>
      </c>
      <c r="E145" s="32" t="s">
        <v>190</v>
      </c>
      <c r="F145" s="32" t="s">
        <v>26</v>
      </c>
    </row>
    <row r="146" spans="3:6" x14ac:dyDescent="0.25">
      <c r="C146" s="32" t="s">
        <v>286</v>
      </c>
      <c r="D146" s="32">
        <v>4</v>
      </c>
      <c r="E146" s="32" t="s">
        <v>190</v>
      </c>
      <c r="F146" s="32" t="s">
        <v>26</v>
      </c>
    </row>
    <row r="147" spans="3:6" x14ac:dyDescent="0.25">
      <c r="C147" s="32" t="s">
        <v>287</v>
      </c>
      <c r="D147" s="32">
        <v>4</v>
      </c>
      <c r="E147" s="32" t="s">
        <v>190</v>
      </c>
      <c r="F147" s="32" t="s">
        <v>26</v>
      </c>
    </row>
    <row r="148" spans="3:6" x14ac:dyDescent="0.25">
      <c r="C148" s="32" t="s">
        <v>383</v>
      </c>
      <c r="D148" s="32">
        <v>4</v>
      </c>
      <c r="E148" s="32" t="s">
        <v>190</v>
      </c>
      <c r="F148" s="32" t="s">
        <v>26</v>
      </c>
    </row>
    <row r="149" spans="3:6" x14ac:dyDescent="0.25">
      <c r="C149" s="32" t="s">
        <v>384</v>
      </c>
      <c r="D149" s="32">
        <v>4</v>
      </c>
      <c r="E149" s="32" t="s">
        <v>190</v>
      </c>
      <c r="F149" s="32" t="s">
        <v>26</v>
      </c>
    </row>
    <row r="150" spans="3:6" x14ac:dyDescent="0.25">
      <c r="C150" s="32" t="s">
        <v>385</v>
      </c>
      <c r="D150" s="32">
        <v>4</v>
      </c>
      <c r="E150" s="32" t="s">
        <v>190</v>
      </c>
      <c r="F150" s="32" t="s">
        <v>26</v>
      </c>
    </row>
    <row r="151" spans="3:6" x14ac:dyDescent="0.25">
      <c r="C151" s="32" t="s">
        <v>386</v>
      </c>
      <c r="D151" s="32">
        <v>4</v>
      </c>
      <c r="E151" s="32" t="s">
        <v>190</v>
      </c>
      <c r="F151" s="32" t="s">
        <v>26</v>
      </c>
    </row>
    <row r="152" spans="3:6" x14ac:dyDescent="0.25">
      <c r="C152" s="32" t="s">
        <v>387</v>
      </c>
      <c r="D152" s="32">
        <v>4</v>
      </c>
      <c r="E152" s="32" t="s">
        <v>190</v>
      </c>
      <c r="F152" s="32" t="s">
        <v>26</v>
      </c>
    </row>
    <row r="153" spans="3:6" x14ac:dyDescent="0.25">
      <c r="C153" s="32" t="s">
        <v>388</v>
      </c>
      <c r="D153" s="32">
        <v>4</v>
      </c>
      <c r="E153" s="32" t="s">
        <v>190</v>
      </c>
      <c r="F153" s="32" t="s">
        <v>26</v>
      </c>
    </row>
    <row r="154" spans="3:6" x14ac:dyDescent="0.25">
      <c r="C154" s="32" t="s">
        <v>389</v>
      </c>
      <c r="D154" s="32">
        <v>4</v>
      </c>
      <c r="E154" s="32" t="s">
        <v>190</v>
      </c>
      <c r="F154" s="32" t="s">
        <v>26</v>
      </c>
    </row>
    <row r="155" spans="3:6" x14ac:dyDescent="0.25">
      <c r="C155" s="32" t="s">
        <v>390</v>
      </c>
      <c r="D155" s="32">
        <v>4</v>
      </c>
      <c r="E155" s="32" t="s">
        <v>190</v>
      </c>
      <c r="F155" s="32" t="s">
        <v>26</v>
      </c>
    </row>
    <row r="156" spans="3:6" x14ac:dyDescent="0.25">
      <c r="C156" s="32" t="s">
        <v>391</v>
      </c>
      <c r="D156" s="32">
        <v>4</v>
      </c>
      <c r="E156" s="32" t="s">
        <v>190</v>
      </c>
      <c r="F156" s="32" t="s">
        <v>26</v>
      </c>
    </row>
    <row r="157" spans="3:6" x14ac:dyDescent="0.25">
      <c r="C157" s="32" t="s">
        <v>392</v>
      </c>
      <c r="D157" s="32">
        <v>4</v>
      </c>
      <c r="E157" s="32" t="s">
        <v>190</v>
      </c>
      <c r="F157" s="32" t="s">
        <v>26</v>
      </c>
    </row>
    <row r="158" spans="3:6" x14ac:dyDescent="0.25">
      <c r="C158" s="32" t="s">
        <v>393</v>
      </c>
      <c r="D158" s="32">
        <v>4</v>
      </c>
      <c r="E158" s="32" t="s">
        <v>190</v>
      </c>
      <c r="F158" s="32" t="s">
        <v>26</v>
      </c>
    </row>
    <row r="159" spans="3:6" x14ac:dyDescent="0.25">
      <c r="C159" s="32" t="s">
        <v>394</v>
      </c>
      <c r="D159" s="32">
        <v>4</v>
      </c>
      <c r="E159" s="32" t="s">
        <v>190</v>
      </c>
      <c r="F159" s="32" t="s">
        <v>26</v>
      </c>
    </row>
    <row r="160" spans="3:6" x14ac:dyDescent="0.25">
      <c r="C160" s="32" t="s">
        <v>395</v>
      </c>
      <c r="D160" s="32">
        <v>4</v>
      </c>
      <c r="E160" s="32" t="s">
        <v>190</v>
      </c>
      <c r="F160" s="32" t="s">
        <v>26</v>
      </c>
    </row>
    <row r="161" spans="3:6" x14ac:dyDescent="0.25">
      <c r="C161" s="32" t="s">
        <v>396</v>
      </c>
      <c r="D161" s="32">
        <v>4</v>
      </c>
      <c r="E161" s="32" t="s">
        <v>190</v>
      </c>
      <c r="F161" s="32" t="s">
        <v>26</v>
      </c>
    </row>
    <row r="162" spans="3:6" x14ac:dyDescent="0.25">
      <c r="C162" s="32" t="s">
        <v>397</v>
      </c>
      <c r="D162" s="32">
        <v>4</v>
      </c>
      <c r="E162" s="32" t="s">
        <v>190</v>
      </c>
      <c r="F162" s="32" t="s">
        <v>26</v>
      </c>
    </row>
    <row r="163" spans="3:6" x14ac:dyDescent="0.25">
      <c r="C163" s="32" t="s">
        <v>263</v>
      </c>
      <c r="D163" s="32">
        <v>4</v>
      </c>
      <c r="E163" s="32" t="s">
        <v>191</v>
      </c>
      <c r="F163" s="32" t="s">
        <v>27</v>
      </c>
    </row>
    <row r="164" spans="3:6" x14ac:dyDescent="0.25">
      <c r="C164" s="32" t="s">
        <v>264</v>
      </c>
      <c r="D164" s="32">
        <v>4</v>
      </c>
      <c r="E164" s="32" t="s">
        <v>191</v>
      </c>
      <c r="F164" s="32" t="s">
        <v>27</v>
      </c>
    </row>
    <row r="165" spans="3:6" x14ac:dyDescent="0.25">
      <c r="C165" s="32" t="s">
        <v>265</v>
      </c>
      <c r="D165" s="32">
        <v>4</v>
      </c>
      <c r="E165" s="32" t="s">
        <v>191</v>
      </c>
      <c r="F165" s="32" t="s">
        <v>27</v>
      </c>
    </row>
    <row r="166" spans="3:6" x14ac:dyDescent="0.25">
      <c r="C166" s="32" t="s">
        <v>266</v>
      </c>
      <c r="D166" s="32">
        <v>4</v>
      </c>
      <c r="E166" s="32" t="s">
        <v>191</v>
      </c>
      <c r="F166" s="32" t="s">
        <v>27</v>
      </c>
    </row>
    <row r="167" spans="3:6" x14ac:dyDescent="0.25">
      <c r="C167" s="32" t="s">
        <v>267</v>
      </c>
      <c r="D167" s="32">
        <v>4</v>
      </c>
      <c r="E167" s="32" t="s">
        <v>191</v>
      </c>
      <c r="F167" s="32" t="s">
        <v>27</v>
      </c>
    </row>
    <row r="168" spans="3:6" x14ac:dyDescent="0.25">
      <c r="C168" s="32" t="s">
        <v>268</v>
      </c>
      <c r="D168" s="32">
        <v>4</v>
      </c>
      <c r="E168" s="32" t="s">
        <v>191</v>
      </c>
      <c r="F168" s="32" t="s">
        <v>27</v>
      </c>
    </row>
    <row r="169" spans="3:6" x14ac:dyDescent="0.25">
      <c r="C169" s="32" t="s">
        <v>269</v>
      </c>
      <c r="D169" s="32">
        <v>4</v>
      </c>
      <c r="E169" s="32" t="s">
        <v>191</v>
      </c>
      <c r="F169" s="32" t="s">
        <v>27</v>
      </c>
    </row>
    <row r="170" spans="3:6" x14ac:dyDescent="0.25">
      <c r="C170" s="32" t="s">
        <v>270</v>
      </c>
      <c r="D170" s="32">
        <v>4</v>
      </c>
      <c r="E170" s="32" t="s">
        <v>191</v>
      </c>
      <c r="F170" s="32" t="s">
        <v>27</v>
      </c>
    </row>
    <row r="171" spans="3:6" x14ac:dyDescent="0.25">
      <c r="C171" s="32" t="s">
        <v>271</v>
      </c>
      <c r="D171" s="32">
        <v>4</v>
      </c>
      <c r="E171" s="32" t="s">
        <v>191</v>
      </c>
      <c r="F171" s="32" t="s">
        <v>27</v>
      </c>
    </row>
    <row r="172" spans="3:6" x14ac:dyDescent="0.25">
      <c r="C172" s="32" t="s">
        <v>288</v>
      </c>
      <c r="D172" s="32">
        <v>4</v>
      </c>
      <c r="E172" s="32" t="s">
        <v>191</v>
      </c>
      <c r="F172" s="32" t="s">
        <v>27</v>
      </c>
    </row>
    <row r="173" spans="3:6" x14ac:dyDescent="0.25">
      <c r="C173" s="32" t="s">
        <v>398</v>
      </c>
      <c r="D173" s="32">
        <v>4</v>
      </c>
      <c r="E173" s="32" t="s">
        <v>191</v>
      </c>
      <c r="F173" s="32" t="s">
        <v>27</v>
      </c>
    </row>
    <row r="174" spans="3:6" x14ac:dyDescent="0.25">
      <c r="C174" s="32" t="s">
        <v>399</v>
      </c>
      <c r="D174" s="32">
        <v>4</v>
      </c>
      <c r="E174" s="32" t="s">
        <v>191</v>
      </c>
      <c r="F174" s="32" t="s">
        <v>27</v>
      </c>
    </row>
    <row r="175" spans="3:6" x14ac:dyDescent="0.25">
      <c r="C175" s="32" t="s">
        <v>400</v>
      </c>
      <c r="D175" s="32">
        <v>4</v>
      </c>
      <c r="E175" s="32" t="s">
        <v>191</v>
      </c>
      <c r="F175" s="32" t="s">
        <v>27</v>
      </c>
    </row>
    <row r="176" spans="3:6" x14ac:dyDescent="0.25">
      <c r="C176" s="32" t="s">
        <v>401</v>
      </c>
      <c r="D176" s="32">
        <v>4</v>
      </c>
      <c r="E176" s="32" t="s">
        <v>191</v>
      </c>
      <c r="F176" s="32" t="s">
        <v>27</v>
      </c>
    </row>
    <row r="177" spans="3:6" x14ac:dyDescent="0.25">
      <c r="C177" s="32" t="s">
        <v>402</v>
      </c>
      <c r="D177" s="32">
        <v>4</v>
      </c>
      <c r="E177" s="32" t="s">
        <v>191</v>
      </c>
      <c r="F177" s="32" t="s">
        <v>27</v>
      </c>
    </row>
    <row r="178" spans="3:6" x14ac:dyDescent="0.25">
      <c r="C178" s="32" t="s">
        <v>403</v>
      </c>
      <c r="D178" s="32">
        <v>4</v>
      </c>
      <c r="E178" s="32" t="s">
        <v>191</v>
      </c>
      <c r="F178" s="32" t="s">
        <v>27</v>
      </c>
    </row>
    <row r="179" spans="3:6" x14ac:dyDescent="0.25">
      <c r="C179" s="32" t="s">
        <v>404</v>
      </c>
      <c r="D179" s="32">
        <v>4</v>
      </c>
      <c r="E179" s="32" t="s">
        <v>191</v>
      </c>
      <c r="F179" s="32" t="s">
        <v>27</v>
      </c>
    </row>
    <row r="180" spans="3:6" x14ac:dyDescent="0.25">
      <c r="C180" s="32" t="s">
        <v>405</v>
      </c>
      <c r="D180" s="32">
        <v>4</v>
      </c>
      <c r="E180" s="32" t="s">
        <v>191</v>
      </c>
      <c r="F180" s="32" t="s">
        <v>27</v>
      </c>
    </row>
    <row r="181" spans="3:6" x14ac:dyDescent="0.25">
      <c r="C181" s="32" t="s">
        <v>406</v>
      </c>
      <c r="D181" s="32">
        <v>4</v>
      </c>
      <c r="E181" s="32" t="s">
        <v>191</v>
      </c>
      <c r="F181" s="32" t="s">
        <v>27</v>
      </c>
    </row>
    <row r="182" spans="3:6" x14ac:dyDescent="0.25">
      <c r="C182" s="32" t="s">
        <v>407</v>
      </c>
      <c r="D182" s="32">
        <v>4</v>
      </c>
      <c r="E182" s="32" t="s">
        <v>191</v>
      </c>
      <c r="F182" s="32" t="s">
        <v>27</v>
      </c>
    </row>
    <row r="183" spans="3:6" x14ac:dyDescent="0.25">
      <c r="C183" s="32" t="s">
        <v>289</v>
      </c>
      <c r="D183" s="32">
        <v>4</v>
      </c>
      <c r="E183" s="32" t="s">
        <v>192</v>
      </c>
      <c r="F183" s="32" t="s">
        <v>26</v>
      </c>
    </row>
    <row r="184" spans="3:6" x14ac:dyDescent="0.25">
      <c r="C184" s="32" t="s">
        <v>290</v>
      </c>
      <c r="D184" s="32">
        <v>4</v>
      </c>
      <c r="E184" s="32" t="s">
        <v>192</v>
      </c>
      <c r="F184" s="32" t="s">
        <v>26</v>
      </c>
    </row>
    <row r="185" spans="3:6" x14ac:dyDescent="0.25">
      <c r="C185" s="32" t="s">
        <v>291</v>
      </c>
      <c r="D185" s="32">
        <v>4</v>
      </c>
      <c r="E185" s="32" t="s">
        <v>192</v>
      </c>
      <c r="F185" s="32" t="s">
        <v>26</v>
      </c>
    </row>
    <row r="186" spans="3:6" x14ac:dyDescent="0.25">
      <c r="C186" s="32" t="s">
        <v>292</v>
      </c>
      <c r="D186" s="32">
        <v>4</v>
      </c>
      <c r="E186" s="32" t="s">
        <v>192</v>
      </c>
      <c r="F186" s="32" t="s">
        <v>26</v>
      </c>
    </row>
    <row r="187" spans="3:6" x14ac:dyDescent="0.25">
      <c r="C187" s="32" t="s">
        <v>293</v>
      </c>
      <c r="D187" s="32">
        <v>4</v>
      </c>
      <c r="E187" s="32" t="s">
        <v>192</v>
      </c>
      <c r="F187" s="32" t="s">
        <v>26</v>
      </c>
    </row>
    <row r="188" spans="3:6" x14ac:dyDescent="0.25">
      <c r="C188" s="32" t="s">
        <v>294</v>
      </c>
      <c r="D188" s="32">
        <v>4</v>
      </c>
      <c r="E188" s="32" t="s">
        <v>192</v>
      </c>
      <c r="F188" s="32" t="s">
        <v>26</v>
      </c>
    </row>
    <row r="189" spans="3:6" x14ac:dyDescent="0.25">
      <c r="C189" s="32" t="s">
        <v>295</v>
      </c>
      <c r="D189" s="32">
        <v>4</v>
      </c>
      <c r="E189" s="32" t="s">
        <v>192</v>
      </c>
      <c r="F189" s="32" t="s">
        <v>26</v>
      </c>
    </row>
    <row r="190" spans="3:6" x14ac:dyDescent="0.25">
      <c r="C190" s="32" t="s">
        <v>296</v>
      </c>
      <c r="D190" s="32">
        <v>4</v>
      </c>
      <c r="E190" s="32" t="s">
        <v>192</v>
      </c>
      <c r="F190" s="32" t="s">
        <v>26</v>
      </c>
    </row>
    <row r="191" spans="3:6" x14ac:dyDescent="0.25">
      <c r="C191" s="32" t="s">
        <v>297</v>
      </c>
      <c r="D191" s="32">
        <v>4</v>
      </c>
      <c r="E191" s="32" t="s">
        <v>192</v>
      </c>
      <c r="F191" s="32" t="s">
        <v>26</v>
      </c>
    </row>
    <row r="192" spans="3:6" x14ac:dyDescent="0.25">
      <c r="C192" s="32" t="s">
        <v>298</v>
      </c>
      <c r="D192" s="32">
        <v>4</v>
      </c>
      <c r="E192" s="32" t="s">
        <v>192</v>
      </c>
      <c r="F192" s="32" t="s">
        <v>26</v>
      </c>
    </row>
    <row r="193" spans="3:6" x14ac:dyDescent="0.25">
      <c r="C193" s="32" t="s">
        <v>299</v>
      </c>
      <c r="D193" s="32">
        <v>4</v>
      </c>
      <c r="E193" s="32" t="s">
        <v>192</v>
      </c>
      <c r="F193" s="32" t="s">
        <v>26</v>
      </c>
    </row>
    <row r="194" spans="3:6" x14ac:dyDescent="0.25">
      <c r="C194" s="32" t="s">
        <v>300</v>
      </c>
      <c r="D194" s="32">
        <v>4</v>
      </c>
      <c r="E194" s="32" t="s">
        <v>192</v>
      </c>
      <c r="F194" s="32" t="s">
        <v>26</v>
      </c>
    </row>
    <row r="195" spans="3:6" x14ac:dyDescent="0.25">
      <c r="C195" s="32" t="s">
        <v>301</v>
      </c>
      <c r="D195" s="32">
        <v>4</v>
      </c>
      <c r="E195" s="32" t="s">
        <v>192</v>
      </c>
      <c r="F195" s="32" t="s">
        <v>26</v>
      </c>
    </row>
    <row r="196" spans="3:6" x14ac:dyDescent="0.25">
      <c r="C196" s="32" t="s">
        <v>408</v>
      </c>
      <c r="D196" s="32">
        <v>4</v>
      </c>
      <c r="E196" s="32" t="s">
        <v>192</v>
      </c>
      <c r="F196" s="32" t="s">
        <v>26</v>
      </c>
    </row>
    <row r="197" spans="3:6" x14ac:dyDescent="0.25">
      <c r="C197" s="32" t="s">
        <v>409</v>
      </c>
      <c r="D197" s="32">
        <v>4</v>
      </c>
      <c r="E197" s="32" t="s">
        <v>192</v>
      </c>
      <c r="F197" s="32" t="s">
        <v>26</v>
      </c>
    </row>
    <row r="198" spans="3:6" x14ac:dyDescent="0.25">
      <c r="C198" s="32" t="s">
        <v>410</v>
      </c>
      <c r="D198" s="32">
        <v>4</v>
      </c>
      <c r="E198" s="32" t="s">
        <v>192</v>
      </c>
      <c r="F198" s="32" t="s">
        <v>26</v>
      </c>
    </row>
    <row r="199" spans="3:6" x14ac:dyDescent="0.25">
      <c r="C199" s="32" t="s">
        <v>411</v>
      </c>
      <c r="D199" s="32">
        <v>4</v>
      </c>
      <c r="E199" s="32" t="s">
        <v>192</v>
      </c>
      <c r="F199" s="32" t="s">
        <v>26</v>
      </c>
    </row>
    <row r="200" spans="3:6" x14ac:dyDescent="0.25">
      <c r="C200" s="32" t="s">
        <v>412</v>
      </c>
      <c r="D200" s="32">
        <v>4</v>
      </c>
      <c r="E200" s="32" t="s">
        <v>192</v>
      </c>
      <c r="F200" s="32" t="s">
        <v>26</v>
      </c>
    </row>
    <row r="201" spans="3:6" x14ac:dyDescent="0.25">
      <c r="C201" s="32" t="s">
        <v>413</v>
      </c>
      <c r="D201" s="32">
        <v>4</v>
      </c>
      <c r="E201" s="32" t="s">
        <v>192</v>
      </c>
      <c r="F201" s="32" t="s">
        <v>26</v>
      </c>
    </row>
    <row r="202" spans="3:6" x14ac:dyDescent="0.25">
      <c r="C202" s="32" t="s">
        <v>414</v>
      </c>
      <c r="D202" s="32">
        <v>4</v>
      </c>
      <c r="E202" s="32" t="s">
        <v>192</v>
      </c>
      <c r="F202" s="32" t="s">
        <v>26</v>
      </c>
    </row>
    <row r="203" spans="3:6" x14ac:dyDescent="0.25">
      <c r="C203" s="32" t="s">
        <v>415</v>
      </c>
      <c r="D203" s="32">
        <v>4</v>
      </c>
      <c r="E203" s="32" t="s">
        <v>192</v>
      </c>
      <c r="F203" s="32" t="s">
        <v>26</v>
      </c>
    </row>
    <row r="204" spans="3:6" x14ac:dyDescent="0.25">
      <c r="C204" s="32" t="s">
        <v>416</v>
      </c>
      <c r="D204" s="32">
        <v>4</v>
      </c>
      <c r="E204" s="32" t="s">
        <v>192</v>
      </c>
      <c r="F204" s="32" t="s">
        <v>26</v>
      </c>
    </row>
    <row r="205" spans="3:6" x14ac:dyDescent="0.25">
      <c r="C205" s="32" t="s">
        <v>417</v>
      </c>
      <c r="D205" s="32">
        <v>4</v>
      </c>
      <c r="E205" s="32" t="s">
        <v>192</v>
      </c>
      <c r="F205" s="32" t="s">
        <v>26</v>
      </c>
    </row>
    <row r="206" spans="3:6" x14ac:dyDescent="0.25">
      <c r="C206" s="32" t="s">
        <v>418</v>
      </c>
      <c r="D206" s="32">
        <v>4</v>
      </c>
      <c r="E206" s="32" t="s">
        <v>192</v>
      </c>
      <c r="F206" s="32" t="s">
        <v>26</v>
      </c>
    </row>
    <row r="207" spans="3:6" x14ac:dyDescent="0.25">
      <c r="C207" s="32" t="s">
        <v>419</v>
      </c>
      <c r="D207" s="32">
        <v>4</v>
      </c>
      <c r="E207" s="32" t="s">
        <v>192</v>
      </c>
      <c r="F207" s="32" t="s">
        <v>26</v>
      </c>
    </row>
    <row r="208" spans="3:6" x14ac:dyDescent="0.25">
      <c r="C208" s="32" t="s">
        <v>420</v>
      </c>
      <c r="D208" s="32">
        <v>4</v>
      </c>
      <c r="E208" s="32" t="s">
        <v>192</v>
      </c>
      <c r="F208" s="32" t="s">
        <v>26</v>
      </c>
    </row>
    <row r="209" spans="3:6" x14ac:dyDescent="0.25">
      <c r="C209" s="32" t="s">
        <v>302</v>
      </c>
      <c r="D209" s="32">
        <v>4</v>
      </c>
      <c r="E209" s="32" t="s">
        <v>193</v>
      </c>
      <c r="F209" s="32" t="s">
        <v>27</v>
      </c>
    </row>
    <row r="210" spans="3:6" x14ac:dyDescent="0.25">
      <c r="C210" s="32" t="s">
        <v>303</v>
      </c>
      <c r="D210" s="32">
        <v>4</v>
      </c>
      <c r="E210" s="32" t="s">
        <v>193</v>
      </c>
      <c r="F210" s="32" t="s">
        <v>27</v>
      </c>
    </row>
    <row r="211" spans="3:6" x14ac:dyDescent="0.25">
      <c r="C211" s="32" t="s">
        <v>304</v>
      </c>
      <c r="D211" s="32">
        <v>4</v>
      </c>
      <c r="E211" s="32" t="s">
        <v>193</v>
      </c>
      <c r="F211" s="32" t="s">
        <v>27</v>
      </c>
    </row>
    <row r="212" spans="3:6" x14ac:dyDescent="0.25">
      <c r="C212" s="32" t="s">
        <v>305</v>
      </c>
      <c r="D212" s="32">
        <v>4</v>
      </c>
      <c r="E212" s="32" t="s">
        <v>193</v>
      </c>
      <c r="F212" s="32" t="s">
        <v>27</v>
      </c>
    </row>
    <row r="213" spans="3:6" x14ac:dyDescent="0.25">
      <c r="C213" s="32" t="s">
        <v>306</v>
      </c>
      <c r="D213" s="32">
        <v>4</v>
      </c>
      <c r="E213" s="32" t="s">
        <v>193</v>
      </c>
      <c r="F213" s="32" t="s">
        <v>27</v>
      </c>
    </row>
    <row r="214" spans="3:6" x14ac:dyDescent="0.25">
      <c r="C214" s="32" t="s">
        <v>307</v>
      </c>
      <c r="D214" s="32">
        <v>4</v>
      </c>
      <c r="E214" s="32" t="s">
        <v>193</v>
      </c>
      <c r="F214" s="32" t="s">
        <v>27</v>
      </c>
    </row>
    <row r="215" spans="3:6" x14ac:dyDescent="0.25">
      <c r="C215" s="32" t="s">
        <v>308</v>
      </c>
      <c r="D215" s="32">
        <v>4</v>
      </c>
      <c r="E215" s="32" t="s">
        <v>193</v>
      </c>
      <c r="F215" s="32" t="s">
        <v>27</v>
      </c>
    </row>
    <row r="216" spans="3:6" x14ac:dyDescent="0.25">
      <c r="C216" s="32" t="s">
        <v>309</v>
      </c>
      <c r="D216" s="32">
        <v>4</v>
      </c>
      <c r="E216" s="32" t="s">
        <v>193</v>
      </c>
      <c r="F216" s="32" t="s">
        <v>27</v>
      </c>
    </row>
    <row r="217" spans="3:6" x14ac:dyDescent="0.25">
      <c r="C217" s="32" t="s">
        <v>310</v>
      </c>
      <c r="D217" s="32">
        <v>4</v>
      </c>
      <c r="E217" s="32" t="s">
        <v>193</v>
      </c>
      <c r="F217" s="32" t="s">
        <v>27</v>
      </c>
    </row>
    <row r="218" spans="3:6" x14ac:dyDescent="0.25">
      <c r="C218" s="32" t="s">
        <v>421</v>
      </c>
      <c r="D218" s="32">
        <v>4</v>
      </c>
      <c r="E218" s="32" t="s">
        <v>193</v>
      </c>
      <c r="F218" s="32" t="s">
        <v>27</v>
      </c>
    </row>
    <row r="219" spans="3:6" x14ac:dyDescent="0.25">
      <c r="C219" s="32" t="s">
        <v>422</v>
      </c>
      <c r="D219" s="32">
        <v>4</v>
      </c>
      <c r="E219" s="32" t="s">
        <v>193</v>
      </c>
      <c r="F219" s="32" t="s">
        <v>27</v>
      </c>
    </row>
    <row r="220" spans="3:6" x14ac:dyDescent="0.25">
      <c r="C220" s="32" t="s">
        <v>423</v>
      </c>
      <c r="D220" s="32">
        <v>4</v>
      </c>
      <c r="E220" s="32" t="s">
        <v>193</v>
      </c>
      <c r="F220" s="32" t="s">
        <v>27</v>
      </c>
    </row>
    <row r="221" spans="3:6" x14ac:dyDescent="0.25">
      <c r="C221" s="32" t="s">
        <v>424</v>
      </c>
      <c r="D221" s="32">
        <v>4</v>
      </c>
      <c r="E221" s="32" t="s">
        <v>193</v>
      </c>
      <c r="F221" s="32" t="s">
        <v>27</v>
      </c>
    </row>
    <row r="222" spans="3:6" x14ac:dyDescent="0.25">
      <c r="C222" s="32" t="s">
        <v>425</v>
      </c>
      <c r="D222" s="32">
        <v>4</v>
      </c>
      <c r="E222" s="32" t="s">
        <v>193</v>
      </c>
      <c r="F222" s="32" t="s">
        <v>27</v>
      </c>
    </row>
    <row r="223" spans="3:6" x14ac:dyDescent="0.25">
      <c r="C223" s="32" t="s">
        <v>426</v>
      </c>
      <c r="D223" s="32">
        <v>4</v>
      </c>
      <c r="E223" s="32" t="s">
        <v>193</v>
      </c>
      <c r="F223" s="32" t="s">
        <v>27</v>
      </c>
    </row>
    <row r="224" spans="3:6" x14ac:dyDescent="0.25">
      <c r="C224" s="32" t="s">
        <v>427</v>
      </c>
      <c r="D224" s="32">
        <v>4</v>
      </c>
      <c r="E224" s="32" t="s">
        <v>193</v>
      </c>
      <c r="F224" s="32" t="s">
        <v>27</v>
      </c>
    </row>
    <row r="225" spans="3:6" x14ac:dyDescent="0.25">
      <c r="C225" s="32" t="s">
        <v>428</v>
      </c>
      <c r="D225" s="32">
        <v>4</v>
      </c>
      <c r="E225" s="32" t="s">
        <v>193</v>
      </c>
      <c r="F225" s="32" t="s">
        <v>27</v>
      </c>
    </row>
    <row r="226" spans="3:6" x14ac:dyDescent="0.25">
      <c r="C226" s="32" t="s">
        <v>311</v>
      </c>
      <c r="D226" s="32">
        <v>4</v>
      </c>
      <c r="E226" s="32" t="s">
        <v>22</v>
      </c>
      <c r="F226" s="32" t="s">
        <v>28</v>
      </c>
    </row>
    <row r="227" spans="3:6" x14ac:dyDescent="0.25">
      <c r="C227" s="32" t="s">
        <v>312</v>
      </c>
      <c r="D227" s="32">
        <v>4</v>
      </c>
      <c r="E227" s="32" t="s">
        <v>23</v>
      </c>
      <c r="F227" s="32" t="s">
        <v>23</v>
      </c>
    </row>
    <row r="228" spans="3:6" x14ac:dyDescent="0.25">
      <c r="C228" s="32" t="s">
        <v>313</v>
      </c>
      <c r="D228" s="32">
        <v>4</v>
      </c>
      <c r="E228" s="32" t="s">
        <v>23</v>
      </c>
      <c r="F228" s="32" t="s">
        <v>23</v>
      </c>
    </row>
    <row r="229" spans="3:6" x14ac:dyDescent="0.25">
      <c r="C229" s="32" t="s">
        <v>314</v>
      </c>
      <c r="D229" s="32">
        <v>4</v>
      </c>
      <c r="E229" s="32" t="s">
        <v>23</v>
      </c>
      <c r="F229" s="32" t="s">
        <v>23</v>
      </c>
    </row>
    <row r="230" spans="3:6" x14ac:dyDescent="0.25">
      <c r="C230" s="32" t="s">
        <v>315</v>
      </c>
      <c r="D230" s="32">
        <v>4</v>
      </c>
      <c r="E230" s="32" t="s">
        <v>23</v>
      </c>
      <c r="F230" s="32" t="s">
        <v>23</v>
      </c>
    </row>
    <row r="231" spans="3:6" x14ac:dyDescent="0.25">
      <c r="C231" s="32" t="s">
        <v>316</v>
      </c>
      <c r="D231" s="32">
        <v>4</v>
      </c>
      <c r="E231" s="32" t="s">
        <v>23</v>
      </c>
      <c r="F231" s="32" t="s">
        <v>23</v>
      </c>
    </row>
    <row r="232" spans="3:6" x14ac:dyDescent="0.25">
      <c r="C232" s="32" t="s">
        <v>429</v>
      </c>
      <c r="D232" s="32">
        <v>4</v>
      </c>
      <c r="E232" s="32" t="s">
        <v>23</v>
      </c>
      <c r="F232" s="32" t="s">
        <v>23</v>
      </c>
    </row>
    <row r="233" spans="3:6" x14ac:dyDescent="0.25">
      <c r="C233" s="32" t="s">
        <v>430</v>
      </c>
      <c r="D233" s="32">
        <v>4</v>
      </c>
      <c r="E233" s="32" t="s">
        <v>23</v>
      </c>
      <c r="F233" s="32" t="s">
        <v>23</v>
      </c>
    </row>
    <row r="234" spans="3:6" x14ac:dyDescent="0.25">
      <c r="C234" s="32" t="s">
        <v>431</v>
      </c>
      <c r="D234" s="32">
        <v>4</v>
      </c>
      <c r="E234" s="32" t="s">
        <v>23</v>
      </c>
      <c r="F234" s="32" t="s">
        <v>23</v>
      </c>
    </row>
    <row r="235" spans="3:6" x14ac:dyDescent="0.25">
      <c r="C235" s="32" t="s">
        <v>432</v>
      </c>
      <c r="D235" s="32">
        <v>4</v>
      </c>
      <c r="E235" s="32" t="s">
        <v>23</v>
      </c>
      <c r="F235" s="32" t="s">
        <v>23</v>
      </c>
    </row>
    <row r="236" spans="3:6" x14ac:dyDescent="0.25">
      <c r="C236" s="32" t="s">
        <v>433</v>
      </c>
      <c r="D236" s="32">
        <v>4</v>
      </c>
      <c r="E236" s="32" t="s">
        <v>23</v>
      </c>
      <c r="F236" s="32" t="s">
        <v>23</v>
      </c>
    </row>
    <row r="237" spans="3:6" x14ac:dyDescent="0.25">
      <c r="C237" s="32" t="s">
        <v>317</v>
      </c>
      <c r="D237" s="32">
        <v>4</v>
      </c>
      <c r="E237" s="32" t="s">
        <v>24</v>
      </c>
      <c r="F237" s="32" t="s">
        <v>24</v>
      </c>
    </row>
    <row r="238" spans="3:6" x14ac:dyDescent="0.25">
      <c r="C238" s="32" t="s">
        <v>318</v>
      </c>
      <c r="D238" s="32">
        <v>4</v>
      </c>
      <c r="E238" s="32" t="s">
        <v>24</v>
      </c>
      <c r="F238" s="32" t="s">
        <v>24</v>
      </c>
    </row>
    <row r="239" spans="3:6" x14ac:dyDescent="0.25">
      <c r="C239" s="32" t="s">
        <v>319</v>
      </c>
      <c r="D239" s="32">
        <v>4</v>
      </c>
      <c r="E239" s="32" t="s">
        <v>39</v>
      </c>
      <c r="F239" s="32" t="s">
        <v>25</v>
      </c>
    </row>
    <row r="240" spans="3:6" x14ac:dyDescent="0.25">
      <c r="C240" s="32" t="s">
        <v>320</v>
      </c>
      <c r="D240" s="32">
        <v>4</v>
      </c>
      <c r="E240" s="32" t="s">
        <v>39</v>
      </c>
      <c r="F240" s="32" t="s">
        <v>25</v>
      </c>
    </row>
    <row r="241" spans="3:6" x14ac:dyDescent="0.25">
      <c r="C241" s="32" t="s">
        <v>321</v>
      </c>
      <c r="D241" s="32">
        <v>4</v>
      </c>
      <c r="E241" s="32" t="s">
        <v>39</v>
      </c>
      <c r="F241" s="32" t="s">
        <v>25</v>
      </c>
    </row>
    <row r="242" spans="3:6" x14ac:dyDescent="0.25">
      <c r="C242" s="32" t="s">
        <v>322</v>
      </c>
      <c r="D242" s="32">
        <v>4</v>
      </c>
      <c r="E242" s="32" t="s">
        <v>39</v>
      </c>
      <c r="F242" s="32" t="s">
        <v>25</v>
      </c>
    </row>
    <row r="243" spans="3:6" x14ac:dyDescent="0.25">
      <c r="C243" s="32" t="s">
        <v>323</v>
      </c>
      <c r="D243" s="32">
        <v>4</v>
      </c>
      <c r="E243" s="32" t="s">
        <v>39</v>
      </c>
      <c r="F243" s="32" t="s">
        <v>25</v>
      </c>
    </row>
    <row r="244" spans="3:6" x14ac:dyDescent="0.25">
      <c r="C244" s="32" t="s">
        <v>434</v>
      </c>
      <c r="D244" s="32">
        <v>4</v>
      </c>
      <c r="E244" s="32" t="s">
        <v>39</v>
      </c>
      <c r="F244" s="32" t="s">
        <v>25</v>
      </c>
    </row>
    <row r="245" spans="3:6" x14ac:dyDescent="0.25">
      <c r="C245" s="32" t="s">
        <v>435</v>
      </c>
      <c r="D245" s="32">
        <v>4</v>
      </c>
      <c r="E245" s="32" t="s">
        <v>39</v>
      </c>
      <c r="F245" s="32" t="s">
        <v>25</v>
      </c>
    </row>
    <row r="246" spans="3:6" x14ac:dyDescent="0.25">
      <c r="C246" s="32" t="s">
        <v>436</v>
      </c>
      <c r="D246" s="32">
        <v>4</v>
      </c>
      <c r="E246" s="32" t="s">
        <v>39</v>
      </c>
      <c r="F246" s="32" t="s">
        <v>25</v>
      </c>
    </row>
    <row r="247" spans="3:6" x14ac:dyDescent="0.25">
      <c r="C247" s="32" t="s">
        <v>437</v>
      </c>
      <c r="D247" s="32">
        <v>4</v>
      </c>
      <c r="E247" s="32" t="s">
        <v>39</v>
      </c>
      <c r="F247" s="32" t="s">
        <v>25</v>
      </c>
    </row>
    <row r="248" spans="3:6" x14ac:dyDescent="0.25">
      <c r="C248" s="32" t="s">
        <v>438</v>
      </c>
      <c r="D248" s="32">
        <v>4</v>
      </c>
      <c r="E248" s="32" t="s">
        <v>39</v>
      </c>
      <c r="F248" s="32" t="s">
        <v>25</v>
      </c>
    </row>
    <row r="249" spans="3:6" x14ac:dyDescent="0.25">
      <c r="C249" s="32" t="s">
        <v>324</v>
      </c>
      <c r="D249" s="32">
        <v>4</v>
      </c>
      <c r="E249" s="32" t="s">
        <v>45</v>
      </c>
      <c r="F249" s="32" t="s">
        <v>25</v>
      </c>
    </row>
    <row r="250" spans="3:6" x14ac:dyDescent="0.25">
      <c r="C250" s="32" t="s">
        <v>325</v>
      </c>
      <c r="D250" s="32">
        <v>4</v>
      </c>
      <c r="E250" s="32" t="s">
        <v>45</v>
      </c>
      <c r="F250" s="32" t="s">
        <v>25</v>
      </c>
    </row>
    <row r="251" spans="3:6" x14ac:dyDescent="0.25">
      <c r="C251" s="32" t="s">
        <v>326</v>
      </c>
      <c r="D251" s="32">
        <v>4</v>
      </c>
      <c r="E251" s="32" t="s">
        <v>45</v>
      </c>
      <c r="F251" s="32" t="s">
        <v>25</v>
      </c>
    </row>
    <row r="252" spans="3:6" x14ac:dyDescent="0.25">
      <c r="C252" s="32" t="s">
        <v>327</v>
      </c>
      <c r="D252" s="32">
        <v>4</v>
      </c>
      <c r="E252" s="32" t="s">
        <v>45</v>
      </c>
      <c r="F252" s="32" t="s">
        <v>25</v>
      </c>
    </row>
    <row r="253" spans="3:6" x14ac:dyDescent="0.25">
      <c r="C253" s="32" t="s">
        <v>328</v>
      </c>
      <c r="D253" s="32">
        <v>4</v>
      </c>
      <c r="E253" s="32" t="s">
        <v>45</v>
      </c>
      <c r="F253" s="32" t="s">
        <v>25</v>
      </c>
    </row>
    <row r="254" spans="3:6" x14ac:dyDescent="0.25">
      <c r="C254" s="32" t="s">
        <v>439</v>
      </c>
      <c r="D254" s="32">
        <v>4</v>
      </c>
      <c r="E254" s="32" t="s">
        <v>45</v>
      </c>
      <c r="F254" s="32" t="s">
        <v>25</v>
      </c>
    </row>
    <row r="255" spans="3:6" x14ac:dyDescent="0.25">
      <c r="C255" s="32" t="s">
        <v>440</v>
      </c>
      <c r="D255" s="32">
        <v>4</v>
      </c>
      <c r="E255" s="32" t="s">
        <v>45</v>
      </c>
      <c r="F255" s="32" t="s">
        <v>25</v>
      </c>
    </row>
    <row r="256" spans="3:6" x14ac:dyDescent="0.25">
      <c r="C256" s="32" t="s">
        <v>441</v>
      </c>
      <c r="D256" s="32">
        <v>4</v>
      </c>
      <c r="E256" s="32" t="s">
        <v>45</v>
      </c>
      <c r="F256" s="32" t="s">
        <v>25</v>
      </c>
    </row>
    <row r="257" spans="3:6" x14ac:dyDescent="0.25">
      <c r="C257" s="32" t="s">
        <v>442</v>
      </c>
      <c r="D257" s="32">
        <v>4</v>
      </c>
      <c r="E257" s="32" t="s">
        <v>45</v>
      </c>
      <c r="F257" s="32" t="s">
        <v>25</v>
      </c>
    </row>
    <row r="258" spans="3:6" x14ac:dyDescent="0.25">
      <c r="C258" s="32" t="s">
        <v>443</v>
      </c>
      <c r="D258" s="32">
        <v>4</v>
      </c>
      <c r="E258" s="32" t="s">
        <v>45</v>
      </c>
      <c r="F258" s="32" t="s">
        <v>25</v>
      </c>
    </row>
  </sheetData>
  <sheetProtection password="99C5" sheet="1" objects="1" scenarios="1"/>
  <protectedRanges>
    <protectedRange sqref="C20:P1330" name="Range1"/>
  </protectedRanges>
  <mergeCells count="1">
    <mergeCell ref="C5:J5"/>
  </mergeCells>
  <phoneticPr fontId="1"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3:G66"/>
  <sheetViews>
    <sheetView workbookViewId="0">
      <selection activeCell="E8" sqref="E8"/>
    </sheetView>
  </sheetViews>
  <sheetFormatPr defaultColWidth="9.1796875" defaultRowHeight="12.5" x14ac:dyDescent="0.25"/>
  <cols>
    <col min="1" max="3" width="9.1796875" style="1"/>
    <col min="4" max="4" width="30.54296875" style="1" customWidth="1"/>
    <col min="5" max="5" width="25" style="1" customWidth="1"/>
    <col min="6" max="16384" width="9.1796875" style="1"/>
  </cols>
  <sheetData>
    <row r="3" spans="2:7" ht="13" x14ac:dyDescent="0.3">
      <c r="B3" s="83" t="s">
        <v>66</v>
      </c>
      <c r="C3" s="83"/>
      <c r="D3" s="83"/>
      <c r="E3" s="83"/>
      <c r="F3" s="83"/>
      <c r="G3" s="83"/>
    </row>
    <row r="4" spans="2:7" ht="13" thickBot="1" x14ac:dyDescent="0.3"/>
    <row r="5" spans="2:7" x14ac:dyDescent="0.25">
      <c r="C5" s="13"/>
      <c r="D5" s="14"/>
      <c r="E5" s="14"/>
      <c r="F5" s="15"/>
    </row>
    <row r="6" spans="2:7" x14ac:dyDescent="0.25">
      <c r="C6" s="2"/>
      <c r="D6" s="3"/>
      <c r="E6" s="19"/>
      <c r="F6" s="4"/>
    </row>
    <row r="7" spans="2:7" x14ac:dyDescent="0.25">
      <c r="C7" s="2"/>
      <c r="D7" s="33" t="s">
        <v>55</v>
      </c>
      <c r="E7" s="35" t="str">
        <f>Inputs!D14</f>
        <v>SMALL</v>
      </c>
      <c r="F7" s="4"/>
    </row>
    <row r="8" spans="2:7" x14ac:dyDescent="0.25">
      <c r="C8" s="2"/>
      <c r="D8" s="33" t="s">
        <v>76</v>
      </c>
      <c r="E8" s="35">
        <f>Inputs!D17</f>
        <v>500</v>
      </c>
      <c r="F8" s="4"/>
    </row>
    <row r="9" spans="2:7" x14ac:dyDescent="0.25">
      <c r="C9" s="2"/>
      <c r="D9" s="33" t="s">
        <v>129</v>
      </c>
      <c r="E9" s="35" t="str">
        <f>Inputs!D29</f>
        <v>Oracle 19c</v>
      </c>
      <c r="F9" s="4"/>
    </row>
    <row r="10" spans="2:7" ht="13" thickBot="1" x14ac:dyDescent="0.3">
      <c r="C10" s="5"/>
      <c r="D10" s="6"/>
      <c r="E10" s="6"/>
      <c r="F10" s="7"/>
    </row>
    <row r="15" spans="2:7" ht="13" x14ac:dyDescent="0.3">
      <c r="D15" s="34" t="s">
        <v>67</v>
      </c>
      <c r="E15" s="34" t="s">
        <v>68</v>
      </c>
    </row>
    <row r="17" spans="4:6" x14ac:dyDescent="0.25">
      <c r="D17" s="1" t="s">
        <v>69</v>
      </c>
      <c r="E17" s="12">
        <f>IF(E7="LARGE",750,IF(E7="MEDIUM",250,100))</f>
        <v>100</v>
      </c>
    </row>
    <row r="18" spans="4:6" x14ac:dyDescent="0.25">
      <c r="D18" s="1" t="s">
        <v>70</v>
      </c>
      <c r="E18" s="12">
        <f>IF(E7="LARGE",16,IF(E7="MEDIUM",16,8))</f>
        <v>8</v>
      </c>
    </row>
    <row r="19" spans="4:6" x14ac:dyDescent="0.25">
      <c r="D19" s="1" t="s">
        <v>103</v>
      </c>
      <c r="E19" s="12">
        <v>8192</v>
      </c>
    </row>
    <row r="20" spans="4:6" x14ac:dyDescent="0.25">
      <c r="D20" s="1" t="s">
        <v>101</v>
      </c>
      <c r="E20" s="12">
        <f>Inputs!D15</f>
        <v>32</v>
      </c>
    </row>
    <row r="21" spans="4:6" x14ac:dyDescent="0.25">
      <c r="D21" s="1" t="s">
        <v>102</v>
      </c>
      <c r="E21" s="12">
        <f>IF(Inputs!D15&lt;8,2,4)</f>
        <v>4</v>
      </c>
    </row>
    <row r="22" spans="4:6" x14ac:dyDescent="0.25">
      <c r="D22" s="1" t="s">
        <v>75</v>
      </c>
      <c r="E22" s="12">
        <f>MAX(E8+E8*0.1,100)</f>
        <v>550</v>
      </c>
    </row>
    <row r="23" spans="4:6" x14ac:dyDescent="0.25">
      <c r="D23" s="1" t="s">
        <v>71</v>
      </c>
      <c r="E23" s="12">
        <v>300</v>
      </c>
    </row>
    <row r="24" spans="4:6" x14ac:dyDescent="0.25">
      <c r="D24" s="1" t="s">
        <v>72</v>
      </c>
      <c r="E24" s="12" t="s">
        <v>37</v>
      </c>
    </row>
    <row r="25" spans="4:6" x14ac:dyDescent="0.25">
      <c r="D25" s="1" t="s">
        <v>73</v>
      </c>
      <c r="E25" s="12">
        <f>IF(E7="LARGE",1024,IF(E7="MEDIUM",756,512))</f>
        <v>512</v>
      </c>
      <c r="F25" s="1" t="s">
        <v>13</v>
      </c>
    </row>
    <row r="26" spans="4:6" x14ac:dyDescent="0.25">
      <c r="D26" s="1" t="s">
        <v>74</v>
      </c>
      <c r="E26" s="12" t="b">
        <v>1</v>
      </c>
    </row>
    <row r="27" spans="4:6" x14ac:dyDescent="0.25">
      <c r="D27" s="1" t="s">
        <v>78</v>
      </c>
      <c r="E27" s="12" t="b">
        <v>0</v>
      </c>
    </row>
    <row r="28" spans="4:6" x14ac:dyDescent="0.25">
      <c r="D28" s="1" t="s">
        <v>79</v>
      </c>
      <c r="E28" s="12" t="b">
        <v>1</v>
      </c>
    </row>
    <row r="29" spans="4:6" x14ac:dyDescent="0.25">
      <c r="D29" s="1" t="s">
        <v>80</v>
      </c>
      <c r="E29" s="12" t="s">
        <v>120</v>
      </c>
    </row>
    <row r="30" spans="4:6" x14ac:dyDescent="0.25">
      <c r="D30" s="1" t="s">
        <v>81</v>
      </c>
      <c r="E30" s="12">
        <v>5000</v>
      </c>
    </row>
    <row r="31" spans="4:6" x14ac:dyDescent="0.25">
      <c r="D31" s="1" t="s">
        <v>82</v>
      </c>
      <c r="E31" s="12" t="s">
        <v>83</v>
      </c>
    </row>
    <row r="32" spans="4:6" x14ac:dyDescent="0.25">
      <c r="D32" s="1" t="s">
        <v>84</v>
      </c>
      <c r="E32" s="12">
        <v>2</v>
      </c>
    </row>
    <row r="33" spans="4:5" x14ac:dyDescent="0.25">
      <c r="D33" s="1" t="s">
        <v>85</v>
      </c>
      <c r="E33" s="12" t="s">
        <v>86</v>
      </c>
    </row>
    <row r="34" spans="4:5" x14ac:dyDescent="0.25">
      <c r="D34" s="1" t="s">
        <v>87</v>
      </c>
      <c r="E34" s="12" t="s">
        <v>88</v>
      </c>
    </row>
    <row r="35" spans="4:5" x14ac:dyDescent="0.25">
      <c r="D35" s="1" t="s">
        <v>89</v>
      </c>
      <c r="E35" s="12">
        <v>5000</v>
      </c>
    </row>
    <row r="36" spans="4:5" x14ac:dyDescent="0.25">
      <c r="D36" s="1" t="s">
        <v>90</v>
      </c>
      <c r="E36" s="12" t="s">
        <v>91</v>
      </c>
    </row>
    <row r="37" spans="4:5" x14ac:dyDescent="0.25">
      <c r="D37" s="1" t="s">
        <v>93</v>
      </c>
      <c r="E37" s="12" t="s">
        <v>94</v>
      </c>
    </row>
    <row r="38" spans="4:5" x14ac:dyDescent="0.25">
      <c r="D38" s="1" t="s">
        <v>95</v>
      </c>
      <c r="E38" s="12" t="s">
        <v>37</v>
      </c>
    </row>
    <row r="39" spans="4:5" x14ac:dyDescent="0.25">
      <c r="D39" s="1" t="s">
        <v>100</v>
      </c>
      <c r="E39" s="12">
        <f>Inputs!D15*4</f>
        <v>128</v>
      </c>
    </row>
    <row r="40" spans="4:5" x14ac:dyDescent="0.25">
      <c r="D40" s="1" t="s">
        <v>104</v>
      </c>
      <c r="E40" s="12" t="s">
        <v>105</v>
      </c>
    </row>
    <row r="41" spans="4:5" x14ac:dyDescent="0.25">
      <c r="D41" s="1" t="s">
        <v>106</v>
      </c>
      <c r="E41" s="12" t="b">
        <v>0</v>
      </c>
    </row>
    <row r="42" spans="4:5" x14ac:dyDescent="0.25">
      <c r="D42" s="1" t="s">
        <v>107</v>
      </c>
      <c r="E42" s="12" t="b">
        <v>0</v>
      </c>
    </row>
    <row r="43" spans="4:5" x14ac:dyDescent="0.25">
      <c r="D43" s="1" t="s">
        <v>109</v>
      </c>
      <c r="E43" s="12">
        <v>1</v>
      </c>
    </row>
    <row r="44" spans="4:5" x14ac:dyDescent="0.25">
      <c r="D44" s="1" t="s">
        <v>110</v>
      </c>
      <c r="E44" s="12" t="b">
        <v>0</v>
      </c>
    </row>
    <row r="45" spans="4:5" x14ac:dyDescent="0.25">
      <c r="D45" s="1" t="s">
        <v>111</v>
      </c>
      <c r="E45" s="12" t="b">
        <v>0</v>
      </c>
    </row>
    <row r="46" spans="4:5" x14ac:dyDescent="0.25">
      <c r="D46" s="1" t="s">
        <v>112</v>
      </c>
      <c r="E46" s="12" t="b">
        <v>0</v>
      </c>
    </row>
    <row r="47" spans="4:5" x14ac:dyDescent="0.25">
      <c r="D47" s="1" t="s">
        <v>113</v>
      </c>
      <c r="E47" s="12" t="s">
        <v>114</v>
      </c>
    </row>
    <row r="48" spans="4:5" x14ac:dyDescent="0.25">
      <c r="D48" s="1" t="s">
        <v>115</v>
      </c>
      <c r="E48" s="12" t="b">
        <v>0</v>
      </c>
    </row>
    <row r="49" spans="4:6" x14ac:dyDescent="0.25">
      <c r="D49" s="1" t="s">
        <v>116</v>
      </c>
      <c r="E49" s="12">
        <v>50</v>
      </c>
    </row>
    <row r="50" spans="4:6" x14ac:dyDescent="0.25">
      <c r="D50" s="1" t="s">
        <v>117</v>
      </c>
      <c r="E50" s="12" t="b">
        <v>0</v>
      </c>
    </row>
    <row r="51" spans="4:6" x14ac:dyDescent="0.25">
      <c r="D51" s="1" t="s">
        <v>118</v>
      </c>
      <c r="E51" s="12" t="b">
        <v>0</v>
      </c>
    </row>
    <row r="52" spans="4:6" x14ac:dyDescent="0.25">
      <c r="D52" s="1" t="s">
        <v>119</v>
      </c>
      <c r="E52" s="12">
        <v>1800</v>
      </c>
    </row>
    <row r="53" spans="4:6" ht="13" x14ac:dyDescent="0.3">
      <c r="D53" s="83" t="s">
        <v>96</v>
      </c>
      <c r="E53" s="83"/>
    </row>
    <row r="54" spans="4:6" x14ac:dyDescent="0.25">
      <c r="D54" s="1" t="s">
        <v>92</v>
      </c>
      <c r="E54" s="12">
        <f>32*1048576</f>
        <v>33554432</v>
      </c>
    </row>
    <row r="55" spans="4:6" x14ac:dyDescent="0.25">
      <c r="D55" s="1" t="s">
        <v>97</v>
      </c>
      <c r="E55" s="12">
        <f>ROUND(2*Inputs!D16*0.6/3,1)</f>
        <v>52.8</v>
      </c>
      <c r="F55" s="1" t="s">
        <v>0</v>
      </c>
    </row>
    <row r="56" spans="4:6" x14ac:dyDescent="0.25">
      <c r="D56" s="1" t="s">
        <v>98</v>
      </c>
      <c r="E56" s="12">
        <f>350+((Inputs!D12-1)*50)</f>
        <v>350</v>
      </c>
      <c r="F56" s="1" t="s">
        <v>13</v>
      </c>
    </row>
    <row r="57" spans="4:6" x14ac:dyDescent="0.25">
      <c r="D57" s="1" t="s">
        <v>99</v>
      </c>
      <c r="E57" s="12">
        <f>E56*0.1</f>
        <v>35</v>
      </c>
      <c r="F57" s="1" t="s">
        <v>13</v>
      </c>
    </row>
    <row r="58" spans="4:6" x14ac:dyDescent="0.25">
      <c r="D58" s="1" t="s">
        <v>77</v>
      </c>
      <c r="E58" s="12">
        <f>IF(E7="LARGE",10485760,IF(E7="MEDIUM",10485760,10485760/2))</f>
        <v>5242880</v>
      </c>
      <c r="F58" s="1" t="s">
        <v>121</v>
      </c>
    </row>
    <row r="59" spans="4:6" x14ac:dyDescent="0.25">
      <c r="D59" s="1" t="s">
        <v>108</v>
      </c>
      <c r="E59" s="12">
        <v>0</v>
      </c>
    </row>
    <row r="60" spans="4:6" ht="13" x14ac:dyDescent="0.3">
      <c r="D60" s="83" t="s">
        <v>122</v>
      </c>
      <c r="E60" s="83"/>
    </row>
    <row r="61" spans="4:6" x14ac:dyDescent="0.25">
      <c r="D61" s="1" t="s">
        <v>123</v>
      </c>
    </row>
    <row r="62" spans="4:6" x14ac:dyDescent="0.25">
      <c r="D62" s="1" t="s">
        <v>124</v>
      </c>
    </row>
    <row r="63" spans="4:6" x14ac:dyDescent="0.25">
      <c r="D63" s="1" t="s">
        <v>125</v>
      </c>
    </row>
    <row r="64" spans="4:6" x14ac:dyDescent="0.25">
      <c r="D64" s="1" t="s">
        <v>126</v>
      </c>
    </row>
    <row r="65" spans="4:4" x14ac:dyDescent="0.25">
      <c r="D65" s="1" t="s">
        <v>127</v>
      </c>
    </row>
    <row r="66" spans="4:4" x14ac:dyDescent="0.25">
      <c r="D66" s="1" t="s">
        <v>128</v>
      </c>
    </row>
  </sheetData>
  <sheetProtection password="99C5" sheet="1" objects="1" scenarios="1"/>
  <mergeCells count="3">
    <mergeCell ref="B3:G3"/>
    <mergeCell ref="D53:E53"/>
    <mergeCell ref="D60:E60"/>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3:Q52"/>
  <sheetViews>
    <sheetView topLeftCell="A33" workbookViewId="0">
      <selection activeCell="G49" sqref="G49"/>
    </sheetView>
  </sheetViews>
  <sheetFormatPr defaultColWidth="9.1796875" defaultRowHeight="12.5" x14ac:dyDescent="0.25"/>
  <cols>
    <col min="1" max="1" width="9.1796875" style="25"/>
    <col min="2" max="2" width="9.1796875" style="25" customWidth="1"/>
    <col min="3" max="16" width="9.1796875" style="25"/>
    <col min="17" max="17" width="97.54296875" style="25" bestFit="1" customWidth="1"/>
    <col min="18" max="16384" width="9.1796875" style="25"/>
  </cols>
  <sheetData>
    <row r="3" spans="2:13" ht="13" x14ac:dyDescent="0.3">
      <c r="D3" s="84" t="str">
        <f>Inputs!B7</f>
        <v xml:space="preserve"> FLEXCUBE Disk Layout &amp; DB Parameters Template v3.0</v>
      </c>
      <c r="E3" s="84"/>
      <c r="F3" s="84"/>
      <c r="G3" s="84"/>
      <c r="H3" s="84"/>
      <c r="I3" s="84"/>
      <c r="J3" s="84"/>
      <c r="K3" s="84"/>
      <c r="L3" s="84"/>
      <c r="M3" s="84"/>
    </row>
    <row r="6" spans="2:13" s="26" customFormat="1" ht="13" x14ac:dyDescent="0.3">
      <c r="B6" s="26" t="s">
        <v>135</v>
      </c>
    </row>
    <row r="7" spans="2:13" s="26" customFormat="1" ht="13" x14ac:dyDescent="0.3"/>
    <row r="8" spans="2:13" x14ac:dyDescent="0.25">
      <c r="C8" s="25" t="s">
        <v>134</v>
      </c>
    </row>
    <row r="9" spans="2:13" x14ac:dyDescent="0.25">
      <c r="C9" s="54" t="s">
        <v>458</v>
      </c>
    </row>
    <row r="10" spans="2:13" x14ac:dyDescent="0.25">
      <c r="C10" s="25" t="s">
        <v>136</v>
      </c>
    </row>
    <row r="12" spans="2:13" s="26" customFormat="1" ht="13" x14ac:dyDescent="0.3">
      <c r="B12" s="26" t="s">
        <v>137</v>
      </c>
    </row>
    <row r="14" spans="2:13" x14ac:dyDescent="0.25">
      <c r="C14" s="25" t="s">
        <v>138</v>
      </c>
    </row>
    <row r="15" spans="2:13" x14ac:dyDescent="0.25">
      <c r="C15" s="54" t="s">
        <v>445</v>
      </c>
    </row>
    <row r="16" spans="2:13" x14ac:dyDescent="0.25">
      <c r="C16" s="25" t="s">
        <v>139</v>
      </c>
    </row>
    <row r="17" spans="2:3" x14ac:dyDescent="0.25">
      <c r="C17" s="25" t="s">
        <v>140</v>
      </c>
    </row>
    <row r="18" spans="2:3" x14ac:dyDescent="0.25">
      <c r="C18" s="25" t="s">
        <v>141</v>
      </c>
    </row>
    <row r="19" spans="2:3" x14ac:dyDescent="0.25">
      <c r="C19" s="54" t="s">
        <v>444</v>
      </c>
    </row>
    <row r="20" spans="2:3" x14ac:dyDescent="0.25">
      <c r="C20" s="25" t="s">
        <v>142</v>
      </c>
    </row>
    <row r="22" spans="2:3" s="26" customFormat="1" ht="13" x14ac:dyDescent="0.3">
      <c r="B22" s="26" t="s">
        <v>143</v>
      </c>
    </row>
    <row r="24" spans="2:3" x14ac:dyDescent="0.25">
      <c r="C24" s="25" t="s">
        <v>144</v>
      </c>
    </row>
    <row r="25" spans="2:3" x14ac:dyDescent="0.25">
      <c r="C25" s="25" t="s">
        <v>145</v>
      </c>
    </row>
    <row r="26" spans="2:3" x14ac:dyDescent="0.25">
      <c r="C26" s="25" t="s">
        <v>146</v>
      </c>
    </row>
    <row r="27" spans="2:3" x14ac:dyDescent="0.25">
      <c r="C27" s="25" t="s">
        <v>147</v>
      </c>
    </row>
    <row r="28" spans="2:3" x14ac:dyDescent="0.25">
      <c r="C28" s="25" t="s">
        <v>148</v>
      </c>
    </row>
    <row r="30" spans="2:3" s="34" customFormat="1" ht="13" x14ac:dyDescent="0.3">
      <c r="B30" s="34" t="s">
        <v>149</v>
      </c>
    </row>
    <row r="32" spans="2:3" x14ac:dyDescent="0.25">
      <c r="C32" s="25" t="s">
        <v>150</v>
      </c>
    </row>
    <row r="33" spans="3:3" x14ac:dyDescent="0.25">
      <c r="C33" s="25" t="s">
        <v>151</v>
      </c>
    </row>
    <row r="34" spans="3:3" x14ac:dyDescent="0.25">
      <c r="C34" s="25" t="s">
        <v>152</v>
      </c>
    </row>
    <row r="35" spans="3:3" x14ac:dyDescent="0.25">
      <c r="C35" s="25" t="s">
        <v>153</v>
      </c>
    </row>
    <row r="36" spans="3:3" x14ac:dyDescent="0.25">
      <c r="C36" s="25" t="s">
        <v>154</v>
      </c>
    </row>
    <row r="37" spans="3:3" x14ac:dyDescent="0.25">
      <c r="C37" s="25" t="s">
        <v>155</v>
      </c>
    </row>
    <row r="38" spans="3:3" x14ac:dyDescent="0.25">
      <c r="C38" s="25" t="s">
        <v>156</v>
      </c>
    </row>
    <row r="39" spans="3:3" x14ac:dyDescent="0.25">
      <c r="C39" s="25" t="s">
        <v>157</v>
      </c>
    </row>
    <row r="40" spans="3:3" x14ac:dyDescent="0.25">
      <c r="C40" s="25" t="s">
        <v>158</v>
      </c>
    </row>
    <row r="41" spans="3:3" x14ac:dyDescent="0.25">
      <c r="C41" s="25" t="s">
        <v>159</v>
      </c>
    </row>
    <row r="42" spans="3:3" x14ac:dyDescent="0.25">
      <c r="C42" s="25" t="s">
        <v>160</v>
      </c>
    </row>
    <row r="43" spans="3:3" x14ac:dyDescent="0.25">
      <c r="C43" s="54" t="s">
        <v>446</v>
      </c>
    </row>
    <row r="44" spans="3:3" x14ac:dyDescent="0.25">
      <c r="C44" s="54" t="s">
        <v>466</v>
      </c>
    </row>
    <row r="52" spans="17:17" ht="409.5" x14ac:dyDescent="0.25">
      <c r="Q52" s="36" t="s">
        <v>176</v>
      </c>
    </row>
  </sheetData>
  <sheetProtection algorithmName="SHA-512" hashValue="oTBsN8BzAd+DmDpS9g1dFsh3OFsENwkqKgyXY6mn53Adp/uZ04AX0VvNaB76dD3+VWwx1teoKGiRfrj6MHOwXQ==" saltValue="GnB43MAgpCOO8GaOzgHHkw==" spinCount="100000" sheet="1" objects="1" scenarios="1"/>
  <mergeCells count="1">
    <mergeCell ref="D3:M3"/>
  </mergeCells>
  <phoneticPr fontId="1" type="noConversion"/>
  <pageMargins left="0.75" right="0.75" top="1" bottom="1" header="0.5" footer="0.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D2:J56"/>
  <sheetViews>
    <sheetView topLeftCell="B1" workbookViewId="0">
      <selection activeCell="H17" sqref="H17"/>
    </sheetView>
  </sheetViews>
  <sheetFormatPr defaultRowHeight="12.5" x14ac:dyDescent="0.25"/>
  <cols>
    <col min="4" max="4" width="9.1796875" style="58"/>
    <col min="5" max="5" width="8.7265625" style="58" customWidth="1"/>
    <col min="6" max="6" width="33.54296875" style="58" bestFit="1" customWidth="1"/>
    <col min="7" max="7" width="17.1796875" style="58" customWidth="1"/>
    <col min="8" max="8" width="22" style="58" customWidth="1"/>
    <col min="9" max="9" width="38.1796875" style="58" bestFit="1" customWidth="1"/>
    <col min="10" max="10" width="9.1796875" style="58"/>
  </cols>
  <sheetData>
    <row r="2" spans="4:9" ht="13" x14ac:dyDescent="0.3">
      <c r="D2" s="83" t="str">
        <f>Inputs!B7</f>
        <v xml:space="preserve"> FLEXCUBE Disk Layout &amp; DB Parameters Template v3.0</v>
      </c>
      <c r="E2" s="83"/>
      <c r="F2" s="83"/>
      <c r="G2" s="83"/>
      <c r="H2" s="83"/>
      <c r="I2" s="83"/>
    </row>
    <row r="3" spans="4:9" x14ac:dyDescent="0.25">
      <c r="D3" s="55"/>
      <c r="E3" s="55"/>
      <c r="F3" s="55"/>
      <c r="G3" s="55"/>
      <c r="H3" s="55"/>
      <c r="I3" s="55"/>
    </row>
    <row r="4" spans="4:9" x14ac:dyDescent="0.25">
      <c r="D4" s="55"/>
      <c r="E4" s="65"/>
      <c r="F4" s="66"/>
      <c r="G4" s="67"/>
      <c r="H4" s="16"/>
      <c r="I4" s="55"/>
    </row>
    <row r="5" spans="4:9" x14ac:dyDescent="0.25">
      <c r="D5" s="55"/>
      <c r="E5" s="68"/>
      <c r="F5" s="16"/>
      <c r="G5" s="69"/>
      <c r="H5" s="16"/>
      <c r="I5" s="55"/>
    </row>
    <row r="6" spans="4:9" x14ac:dyDescent="0.25">
      <c r="D6" s="55"/>
      <c r="E6" s="68"/>
      <c r="F6" s="59" t="s">
        <v>55</v>
      </c>
      <c r="G6" s="70" t="str">
        <f>Inputs!D14</f>
        <v>SMALL</v>
      </c>
      <c r="H6" s="16"/>
      <c r="I6" s="55"/>
    </row>
    <row r="7" spans="4:9" x14ac:dyDescent="0.25">
      <c r="D7" s="55"/>
      <c r="E7" s="68"/>
      <c r="F7" s="59" t="s">
        <v>76</v>
      </c>
      <c r="G7" s="70">
        <f>Inputs!D17</f>
        <v>500</v>
      </c>
      <c r="H7" s="16"/>
      <c r="I7" s="55"/>
    </row>
    <row r="8" spans="4:9" x14ac:dyDescent="0.25">
      <c r="D8" s="55"/>
      <c r="E8" s="68"/>
      <c r="F8" s="59" t="s">
        <v>129</v>
      </c>
      <c r="G8" s="70" t="str">
        <f>Inputs!D29</f>
        <v>Oracle 19c</v>
      </c>
      <c r="H8" s="16"/>
      <c r="I8" s="55"/>
    </row>
    <row r="9" spans="4:9" x14ac:dyDescent="0.25">
      <c r="D9" s="55"/>
      <c r="E9" s="71"/>
      <c r="F9" s="72"/>
      <c r="G9" s="73"/>
      <c r="H9" s="16"/>
      <c r="I9" s="55"/>
    </row>
    <row r="10" spans="4:9" x14ac:dyDescent="0.25">
      <c r="D10" s="55"/>
      <c r="E10" s="55"/>
      <c r="F10" s="55"/>
      <c r="G10" s="55"/>
      <c r="H10" s="55"/>
      <c r="I10" s="55"/>
    </row>
    <row r="11" spans="4:9" x14ac:dyDescent="0.25">
      <c r="D11" s="55"/>
      <c r="E11" s="55"/>
      <c r="F11" s="55"/>
      <c r="G11" s="55"/>
      <c r="H11" s="55"/>
      <c r="I11" s="55"/>
    </row>
    <row r="12" spans="4:9" ht="13" x14ac:dyDescent="0.3">
      <c r="D12" s="55"/>
      <c r="E12" s="55"/>
      <c r="F12" s="83"/>
      <c r="G12" s="83"/>
      <c r="H12" s="53"/>
      <c r="I12" s="55"/>
    </row>
    <row r="13" spans="4:9" ht="13" x14ac:dyDescent="0.3">
      <c r="D13" s="55"/>
      <c r="E13" s="62"/>
      <c r="F13" s="63" t="s">
        <v>67</v>
      </c>
      <c r="G13" s="63" t="s">
        <v>452</v>
      </c>
      <c r="H13" s="63" t="s">
        <v>453</v>
      </c>
      <c r="I13" s="55"/>
    </row>
    <row r="14" spans="4:9" x14ac:dyDescent="0.25">
      <c r="D14" s="55"/>
      <c r="E14" s="62"/>
      <c r="F14" s="62" t="s">
        <v>133</v>
      </c>
      <c r="G14" s="62" t="b">
        <v>1</v>
      </c>
      <c r="H14" s="64" t="s">
        <v>449</v>
      </c>
      <c r="I14" s="55"/>
    </row>
    <row r="15" spans="4:9" x14ac:dyDescent="0.25">
      <c r="D15" s="55"/>
      <c r="E15" s="62"/>
      <c r="F15" s="64" t="s">
        <v>456</v>
      </c>
      <c r="G15" s="62">
        <v>8192</v>
      </c>
      <c r="H15" s="64" t="s">
        <v>450</v>
      </c>
      <c r="I15" s="55"/>
    </row>
    <row r="16" spans="4:9" x14ac:dyDescent="0.25">
      <c r="D16" s="55"/>
      <c r="E16" s="62"/>
      <c r="F16" s="62" t="s">
        <v>104</v>
      </c>
      <c r="G16" s="64" t="s">
        <v>184</v>
      </c>
      <c r="H16" s="64" t="s">
        <v>449</v>
      </c>
      <c r="I16" s="55"/>
    </row>
    <row r="17" spans="4:9" ht="13" x14ac:dyDescent="0.3">
      <c r="D17" s="55"/>
      <c r="E17" s="62"/>
      <c r="F17" s="62" t="s">
        <v>161</v>
      </c>
      <c r="G17" s="64" t="s">
        <v>162</v>
      </c>
      <c r="H17" s="64" t="s">
        <v>451</v>
      </c>
      <c r="I17" s="60" t="s">
        <v>182</v>
      </c>
    </row>
    <row r="18" spans="4:9" x14ac:dyDescent="0.25">
      <c r="D18" s="55"/>
      <c r="E18" s="62"/>
      <c r="F18" s="62" t="s">
        <v>71</v>
      </c>
      <c r="G18" s="62">
        <v>300</v>
      </c>
      <c r="H18" s="64" t="s">
        <v>450</v>
      </c>
      <c r="I18" s="55"/>
    </row>
    <row r="19" spans="4:9" x14ac:dyDescent="0.25">
      <c r="D19" s="55"/>
      <c r="E19" s="62"/>
      <c r="F19" s="62" t="s">
        <v>84</v>
      </c>
      <c r="G19" s="62">
        <f>Inputs!D15*2</f>
        <v>64</v>
      </c>
      <c r="H19" s="64" t="s">
        <v>449</v>
      </c>
      <c r="I19" s="55"/>
    </row>
    <row r="20" spans="4:9" x14ac:dyDescent="0.25">
      <c r="D20" s="55"/>
      <c r="E20" s="62"/>
      <c r="F20" s="62" t="s">
        <v>82</v>
      </c>
      <c r="G20" s="62" t="s">
        <v>83</v>
      </c>
      <c r="H20" s="64" t="s">
        <v>449</v>
      </c>
      <c r="I20" s="55"/>
    </row>
    <row r="21" spans="4:9" x14ac:dyDescent="0.25">
      <c r="D21" s="55"/>
      <c r="E21" s="62"/>
      <c r="F21" s="62" t="s">
        <v>81</v>
      </c>
      <c r="G21" s="62">
        <v>5000</v>
      </c>
      <c r="H21" s="64" t="s">
        <v>449</v>
      </c>
      <c r="I21" s="55"/>
    </row>
    <row r="22" spans="4:9" x14ac:dyDescent="0.25">
      <c r="D22" s="55"/>
      <c r="E22" s="62"/>
      <c r="F22" s="62" t="s">
        <v>109</v>
      </c>
      <c r="G22" s="62">
        <v>1</v>
      </c>
      <c r="H22" s="64" t="s">
        <v>449</v>
      </c>
      <c r="I22" s="55"/>
    </row>
    <row r="23" spans="4:9" x14ac:dyDescent="0.25">
      <c r="D23" s="55"/>
      <c r="E23" s="62"/>
      <c r="F23" s="62" t="s">
        <v>132</v>
      </c>
      <c r="G23" s="62">
        <v>90</v>
      </c>
      <c r="H23" s="64" t="s">
        <v>449</v>
      </c>
      <c r="I23" s="55"/>
    </row>
    <row r="24" spans="4:9" x14ac:dyDescent="0.25">
      <c r="D24" s="55"/>
      <c r="E24" s="62"/>
      <c r="F24" s="62" t="s">
        <v>131</v>
      </c>
      <c r="G24" s="62">
        <v>50</v>
      </c>
      <c r="H24" s="64" t="s">
        <v>449</v>
      </c>
      <c r="I24" s="55"/>
    </row>
    <row r="25" spans="4:9" x14ac:dyDescent="0.25">
      <c r="D25" s="55"/>
      <c r="E25" s="62"/>
      <c r="F25" s="62" t="s">
        <v>100</v>
      </c>
      <c r="G25" s="64">
        <f>Inputs!D15*4</f>
        <v>128</v>
      </c>
      <c r="H25" s="64" t="s">
        <v>450</v>
      </c>
      <c r="I25" s="55"/>
    </row>
    <row r="26" spans="4:9" x14ac:dyDescent="0.25">
      <c r="D26" s="55"/>
      <c r="E26" s="62"/>
      <c r="F26" s="62" t="s">
        <v>447</v>
      </c>
      <c r="G26" s="64" t="s">
        <v>448</v>
      </c>
      <c r="H26" s="64" t="s">
        <v>449</v>
      </c>
      <c r="I26" s="55"/>
    </row>
    <row r="27" spans="4:9" x14ac:dyDescent="0.25">
      <c r="D27" s="55"/>
      <c r="E27" s="62"/>
      <c r="F27" s="62" t="s">
        <v>75</v>
      </c>
      <c r="G27" s="62">
        <f>MAX(Inputs!D17+Inputs!D17*0.1,100)</f>
        <v>550</v>
      </c>
      <c r="H27" s="64" t="s">
        <v>450</v>
      </c>
      <c r="I27" s="55"/>
    </row>
    <row r="28" spans="4:9" x14ac:dyDescent="0.25">
      <c r="D28" s="55"/>
      <c r="E28" s="62"/>
      <c r="F28" s="62" t="s">
        <v>113</v>
      </c>
      <c r="G28" s="62" t="s">
        <v>185</v>
      </c>
      <c r="H28" s="64" t="s">
        <v>449</v>
      </c>
      <c r="I28" s="55"/>
    </row>
    <row r="29" spans="4:9" x14ac:dyDescent="0.25">
      <c r="D29" s="55"/>
      <c r="E29" s="62"/>
      <c r="F29" s="62" t="s">
        <v>116</v>
      </c>
      <c r="G29" s="62">
        <v>400</v>
      </c>
      <c r="H29" s="64" t="s">
        <v>450</v>
      </c>
      <c r="I29" s="55"/>
    </row>
    <row r="30" spans="4:9" x14ac:dyDescent="0.25">
      <c r="D30" s="55"/>
      <c r="E30" s="62"/>
      <c r="F30" s="62" t="s">
        <v>163</v>
      </c>
      <c r="G30" s="62" t="b">
        <v>0</v>
      </c>
      <c r="H30" s="64" t="s">
        <v>449</v>
      </c>
      <c r="I30" s="55"/>
    </row>
    <row r="31" spans="4:9" x14ac:dyDescent="0.25">
      <c r="D31" s="55"/>
      <c r="E31" s="62"/>
      <c r="F31" s="62" t="s">
        <v>119</v>
      </c>
      <c r="G31" s="62">
        <v>1800</v>
      </c>
      <c r="H31" s="64" t="s">
        <v>450</v>
      </c>
      <c r="I31" s="55"/>
    </row>
    <row r="32" spans="4:9" ht="13" x14ac:dyDescent="0.25">
      <c r="D32" s="55"/>
      <c r="E32" s="62"/>
      <c r="F32" s="85" t="s">
        <v>454</v>
      </c>
      <c r="G32" s="85"/>
      <c r="H32" s="85"/>
    </row>
    <row r="33" spans="4:9" x14ac:dyDescent="0.25">
      <c r="D33" s="55"/>
      <c r="E33" s="62"/>
      <c r="F33" s="62" t="s">
        <v>186</v>
      </c>
      <c r="G33" s="62">
        <f>ROUND(2*Inputs!D16*0.6/3,1)</f>
        <v>52.8</v>
      </c>
      <c r="H33" s="64" t="s">
        <v>450</v>
      </c>
      <c r="I33" s="55"/>
    </row>
    <row r="34" spans="4:9" x14ac:dyDescent="0.25">
      <c r="D34" s="55"/>
      <c r="E34" s="62"/>
      <c r="F34" s="62" t="s">
        <v>187</v>
      </c>
      <c r="G34" s="62">
        <f>ROUND(2*Inputs!D16*0.6/3,1)</f>
        <v>52.8</v>
      </c>
      <c r="H34" s="64" t="s">
        <v>450</v>
      </c>
      <c r="I34" s="55"/>
    </row>
    <row r="35" spans="4:9" x14ac:dyDescent="0.25">
      <c r="D35" s="55"/>
      <c r="E35" s="62"/>
      <c r="F35" s="62" t="s">
        <v>455</v>
      </c>
      <c r="G35" s="62">
        <v>0</v>
      </c>
      <c r="H35" s="64" t="s">
        <v>450</v>
      </c>
      <c r="I35" s="55"/>
    </row>
    <row r="36" spans="4:9" x14ac:dyDescent="0.25">
      <c r="D36" s="55"/>
      <c r="E36" s="62"/>
      <c r="F36" s="62" t="s">
        <v>77</v>
      </c>
      <c r="G36" s="62">
        <f>IF(Inputs!D14="MEDIUM",51.2/1024,IF(Inputs!D14="SMALL",30.72,102.4)/1024)</f>
        <v>0.03</v>
      </c>
      <c r="H36" s="64" t="s">
        <v>450</v>
      </c>
      <c r="I36" s="55"/>
    </row>
    <row r="37" spans="4:9" ht="13" x14ac:dyDescent="0.3">
      <c r="D37" s="55"/>
      <c r="E37" s="62"/>
      <c r="F37" s="63"/>
      <c r="G37" s="63"/>
      <c r="H37" s="62"/>
      <c r="I37" s="55"/>
    </row>
    <row r="38" spans="4:9" x14ac:dyDescent="0.25">
      <c r="D38" s="55"/>
      <c r="E38" s="55"/>
      <c r="F38" s="55"/>
      <c r="G38" s="55"/>
      <c r="H38" s="57"/>
      <c r="I38" s="55"/>
    </row>
    <row r="39" spans="4:9" x14ac:dyDescent="0.25">
      <c r="D39" s="55"/>
      <c r="E39" s="55"/>
      <c r="F39" s="55"/>
      <c r="G39" s="55"/>
      <c r="H39" s="55"/>
      <c r="I39" s="55"/>
    </row>
    <row r="40" spans="4:9" x14ac:dyDescent="0.25">
      <c r="D40" s="55"/>
      <c r="E40" s="55"/>
      <c r="F40" s="55"/>
      <c r="G40" s="55"/>
      <c r="H40" s="55"/>
      <c r="I40" s="55"/>
    </row>
    <row r="41" spans="4:9" x14ac:dyDescent="0.25">
      <c r="D41" s="55"/>
      <c r="E41" s="55"/>
      <c r="F41" s="55"/>
      <c r="G41" s="55"/>
      <c r="H41" s="55"/>
      <c r="I41" s="55"/>
    </row>
    <row r="42" spans="4:9" x14ac:dyDescent="0.25">
      <c r="D42" s="55"/>
      <c r="E42" s="55"/>
      <c r="F42" s="55"/>
      <c r="G42" s="55"/>
      <c r="H42" s="55"/>
      <c r="I42" s="55"/>
    </row>
    <row r="43" spans="4:9" x14ac:dyDescent="0.25">
      <c r="D43" s="55"/>
      <c r="E43" s="55"/>
      <c r="F43" s="55"/>
      <c r="G43" s="57"/>
      <c r="H43" s="55"/>
      <c r="I43" s="55"/>
    </row>
    <row r="44" spans="4:9" x14ac:dyDescent="0.25">
      <c r="D44" s="55"/>
      <c r="E44" s="55"/>
      <c r="F44" s="57"/>
      <c r="G44" s="57"/>
      <c r="H44" s="55"/>
      <c r="I44" s="55"/>
    </row>
    <row r="45" spans="4:9" x14ac:dyDescent="0.25">
      <c r="D45" s="55"/>
      <c r="E45" s="55"/>
      <c r="F45" s="56"/>
      <c r="G45" s="56"/>
      <c r="H45" s="55"/>
      <c r="I45" s="55"/>
    </row>
    <row r="46" spans="4:9" x14ac:dyDescent="0.25">
      <c r="D46" s="55"/>
      <c r="E46" s="55"/>
      <c r="F46" s="56"/>
      <c r="G46" s="56"/>
      <c r="H46" s="55"/>
      <c r="I46" s="55"/>
    </row>
    <row r="47" spans="4:9" x14ac:dyDescent="0.25">
      <c r="D47" s="55"/>
      <c r="E47" s="55"/>
      <c r="F47" s="56"/>
      <c r="G47" s="57"/>
      <c r="H47" s="61"/>
      <c r="I47" s="55"/>
    </row>
    <row r="48" spans="4:9" x14ac:dyDescent="0.25">
      <c r="D48" s="55"/>
      <c r="E48" s="55"/>
      <c r="I48" s="55"/>
    </row>
    <row r="49" spans="4:9" x14ac:dyDescent="0.25">
      <c r="D49" s="55"/>
      <c r="E49" s="55"/>
      <c r="I49" s="55"/>
    </row>
    <row r="50" spans="4:9" x14ac:dyDescent="0.25">
      <c r="D50" s="55"/>
      <c r="E50" s="55"/>
      <c r="I50" s="55"/>
    </row>
    <row r="51" spans="4:9" x14ac:dyDescent="0.25">
      <c r="D51" s="55"/>
      <c r="E51" s="55"/>
      <c r="H51" s="55"/>
      <c r="I51" s="55"/>
    </row>
    <row r="52" spans="4:9" x14ac:dyDescent="0.25">
      <c r="D52" s="55"/>
      <c r="E52" s="55"/>
      <c r="F52" s="55"/>
      <c r="G52" s="55"/>
      <c r="H52" s="55"/>
      <c r="I52" s="55"/>
    </row>
    <row r="53" spans="4:9" x14ac:dyDescent="0.25">
      <c r="D53" s="55"/>
      <c r="E53" s="55"/>
      <c r="F53" s="55"/>
      <c r="G53" s="55"/>
      <c r="H53" s="55"/>
      <c r="I53" s="55"/>
    </row>
    <row r="54" spans="4:9" x14ac:dyDescent="0.25">
      <c r="D54" s="55"/>
      <c r="E54" s="55"/>
      <c r="F54" s="55"/>
      <c r="G54" s="55"/>
      <c r="H54" s="55"/>
      <c r="I54" s="55"/>
    </row>
    <row r="55" spans="4:9" x14ac:dyDescent="0.25">
      <c r="D55" s="55"/>
      <c r="E55" s="55"/>
      <c r="F55" s="55"/>
      <c r="G55" s="55"/>
      <c r="H55" s="55"/>
      <c r="I55" s="55"/>
    </row>
    <row r="56" spans="4:9" x14ac:dyDescent="0.25">
      <c r="F56" s="55"/>
      <c r="G56" s="55"/>
    </row>
  </sheetData>
  <sheetProtection algorithmName="SHA-512" hashValue="zn72fkvFMJHxwO8AFtypCbDENqrXku70Wj+B/m4+A5a2u5qOAltd4b2oA3+c15HTwwRZRnc9hBVqxU2w7LnoFQ==" saltValue="XmFMdZVz67OFUkoPCQwOSw==" spinCount="100000" sheet="1" objects="1" scenarios="1"/>
  <mergeCells count="3">
    <mergeCell ref="D2:I2"/>
    <mergeCell ref="F12:G12"/>
    <mergeCell ref="F32:H3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Inputs</vt:lpstr>
      <vt:lpstr>Tablespace Alloc</vt:lpstr>
      <vt:lpstr>Help</vt:lpstr>
      <vt:lpstr>Oraparam-19c</vt:lpstr>
      <vt:lpstr>'Oraparam-19c'!_Toc459814673</vt:lpstr>
    </vt:vector>
  </TitlesOfParts>
  <Company>iflex solutions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Sriram</dc:creator>
  <cp:lastModifiedBy>Koshy Varghese</cp:lastModifiedBy>
  <dcterms:created xsi:type="dcterms:W3CDTF">2005-10-21T04:47:55Z</dcterms:created>
  <dcterms:modified xsi:type="dcterms:W3CDTF">2020-09-07T12:35:10Z</dcterms:modified>
</cp:coreProperties>
</file>